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ylorg\Desktop\"/>
    </mc:Choice>
  </mc:AlternateContent>
  <bookViews>
    <workbookView xWindow="0" yWindow="0" windowWidth="20490" windowHeight="7230"/>
  </bookViews>
  <sheets>
    <sheet name="Feed Budget" sheetId="1" r:id="rId1"/>
    <sheet name="Graphs" sheetId="2" r:id="rId2"/>
    <sheet name="Unlocked Feed Budget" sheetId="3" r:id="rId3"/>
  </sheets>
  <externalReferences>
    <externalReference r:id="rId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O36" i="2" l="1"/>
  <c r="N36" i="2"/>
  <c r="M36" i="2"/>
  <c r="L36" i="2"/>
  <c r="K36" i="2"/>
  <c r="J36" i="2"/>
  <c r="I36" i="2"/>
  <c r="H36" i="2"/>
  <c r="G36" i="2"/>
  <c r="F36" i="2"/>
  <c r="E36" i="2"/>
  <c r="O35" i="2"/>
  <c r="N35" i="2"/>
  <c r="M35" i="2"/>
  <c r="L35" i="2"/>
  <c r="K35" i="2"/>
  <c r="J35" i="2"/>
  <c r="I35" i="2"/>
  <c r="H35" i="2"/>
  <c r="G35" i="2"/>
  <c r="F35" i="2"/>
  <c r="E35" i="2"/>
  <c r="D36" i="2"/>
  <c r="D35" i="2"/>
  <c r="C134" i="3"/>
  <c r="C135" i="3" s="1"/>
  <c r="B134" i="3"/>
  <c r="C133" i="3"/>
  <c r="B133" i="3"/>
  <c r="C129" i="3"/>
  <c r="C126" i="3"/>
  <c r="B126" i="3"/>
  <c r="C125" i="3"/>
  <c r="B125" i="3"/>
  <c r="C124" i="3"/>
  <c r="C127" i="3" s="1"/>
  <c r="B124" i="3"/>
  <c r="C123" i="3"/>
  <c r="B123" i="3"/>
  <c r="C118" i="3"/>
  <c r="C120" i="3" s="1"/>
  <c r="C114" i="3"/>
  <c r="C113" i="3"/>
  <c r="C108" i="3"/>
  <c r="P97" i="3"/>
  <c r="O97" i="3"/>
  <c r="N97" i="3"/>
  <c r="M97" i="3"/>
  <c r="L97" i="3"/>
  <c r="K97" i="3"/>
  <c r="J97" i="3"/>
  <c r="I97" i="3"/>
  <c r="H97" i="3"/>
  <c r="G97" i="3"/>
  <c r="F97" i="3"/>
  <c r="E97" i="3"/>
  <c r="P88" i="3"/>
  <c r="O88" i="3"/>
  <c r="N88" i="3"/>
  <c r="M88" i="3"/>
  <c r="L88" i="3"/>
  <c r="K88" i="3"/>
  <c r="J88" i="3"/>
  <c r="I88" i="3"/>
  <c r="H88" i="3"/>
  <c r="G88" i="3"/>
  <c r="F88" i="3"/>
  <c r="E88" i="3"/>
  <c r="E65" i="3"/>
  <c r="E66" i="3" s="1"/>
  <c r="P63" i="3"/>
  <c r="P65" i="3" s="1"/>
  <c r="P66" i="3" s="1"/>
  <c r="I63" i="3"/>
  <c r="I65" i="3" s="1"/>
  <c r="I66" i="3" s="1"/>
  <c r="H63" i="3"/>
  <c r="H65" i="3" s="1"/>
  <c r="H66" i="3" s="1"/>
  <c r="E63" i="3"/>
  <c r="P62" i="3"/>
  <c r="P61" i="3"/>
  <c r="O61" i="3"/>
  <c r="P60" i="3"/>
  <c r="O60" i="3"/>
  <c r="N60" i="3"/>
  <c r="P59" i="3"/>
  <c r="O59" i="3"/>
  <c r="N59" i="3"/>
  <c r="M59" i="3"/>
  <c r="P58" i="3"/>
  <c r="O58" i="3"/>
  <c r="N58" i="3"/>
  <c r="M58" i="3"/>
  <c r="L58" i="3"/>
  <c r="P57" i="3"/>
  <c r="O57" i="3"/>
  <c r="N57" i="3"/>
  <c r="M57" i="3"/>
  <c r="L57" i="3"/>
  <c r="K57" i="3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I55" i="3"/>
  <c r="P54" i="3"/>
  <c r="O54" i="3"/>
  <c r="N54" i="3"/>
  <c r="M54" i="3"/>
  <c r="L54" i="3"/>
  <c r="L63" i="3" s="1"/>
  <c r="L65" i="3" s="1"/>
  <c r="L66" i="3" s="1"/>
  <c r="K54" i="3"/>
  <c r="J54" i="3"/>
  <c r="I54" i="3"/>
  <c r="H54" i="3"/>
  <c r="P53" i="3"/>
  <c r="O53" i="3"/>
  <c r="N53" i="3"/>
  <c r="M53" i="3"/>
  <c r="M63" i="3" s="1"/>
  <c r="M65" i="3" s="1"/>
  <c r="M66" i="3" s="1"/>
  <c r="L53" i="3"/>
  <c r="K53" i="3"/>
  <c r="J53" i="3"/>
  <c r="I53" i="3"/>
  <c r="H53" i="3"/>
  <c r="G53" i="3"/>
  <c r="P52" i="3"/>
  <c r="O52" i="3"/>
  <c r="N52" i="3"/>
  <c r="M52" i="3"/>
  <c r="L52" i="3"/>
  <c r="K52" i="3"/>
  <c r="J52" i="3"/>
  <c r="I52" i="3"/>
  <c r="H52" i="3"/>
  <c r="G52" i="3"/>
  <c r="F52" i="3"/>
  <c r="P51" i="3"/>
  <c r="O51" i="3"/>
  <c r="N51" i="3"/>
  <c r="N63" i="3" s="1"/>
  <c r="M51" i="3"/>
  <c r="L51" i="3"/>
  <c r="K51" i="3"/>
  <c r="J51" i="3"/>
  <c r="J63" i="3" s="1"/>
  <c r="I51" i="3"/>
  <c r="H51" i="3"/>
  <c r="G51" i="3"/>
  <c r="F51" i="3"/>
  <c r="F63" i="3" s="1"/>
  <c r="E51" i="3"/>
  <c r="P33" i="3"/>
  <c r="P34" i="3" s="1"/>
  <c r="O33" i="3"/>
  <c r="N33" i="3"/>
  <c r="M33" i="3"/>
  <c r="M34" i="3" s="1"/>
  <c r="L33" i="3"/>
  <c r="L34" i="3" s="1"/>
  <c r="K33" i="3"/>
  <c r="J33" i="3"/>
  <c r="J34" i="3" s="1"/>
  <c r="I33" i="3"/>
  <c r="I34" i="3" s="1"/>
  <c r="H33" i="3"/>
  <c r="H34" i="3" s="1"/>
  <c r="G33" i="3"/>
  <c r="F33" i="3"/>
  <c r="E33" i="3"/>
  <c r="E34" i="3" s="1"/>
  <c r="J14" i="3"/>
  <c r="J35" i="3" s="1"/>
  <c r="E14" i="3"/>
  <c r="E35" i="3" s="1"/>
  <c r="P12" i="3"/>
  <c r="P14" i="3" s="1"/>
  <c r="P35" i="3" s="1"/>
  <c r="O12" i="3"/>
  <c r="O14" i="3" s="1"/>
  <c r="N12" i="3"/>
  <c r="N14" i="3" s="1"/>
  <c r="M12" i="3"/>
  <c r="M14" i="3" s="1"/>
  <c r="M35" i="3" s="1"/>
  <c r="L12" i="3"/>
  <c r="L14" i="3" s="1"/>
  <c r="L35" i="3" s="1"/>
  <c r="K12" i="3"/>
  <c r="K14" i="3" s="1"/>
  <c r="J12" i="3"/>
  <c r="I12" i="3"/>
  <c r="I14" i="3" s="1"/>
  <c r="I35" i="3" s="1"/>
  <c r="H12" i="3"/>
  <c r="H14" i="3" s="1"/>
  <c r="H35" i="3" s="1"/>
  <c r="G12" i="3"/>
  <c r="G14" i="3" s="1"/>
  <c r="F12" i="3"/>
  <c r="E8" i="3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C136" i="1"/>
  <c r="C128" i="1"/>
  <c r="C114" i="1"/>
  <c r="E69" i="3" l="1"/>
  <c r="E68" i="3" s="1"/>
  <c r="E99" i="3"/>
  <c r="C109" i="3"/>
  <c r="C136" i="3" s="1"/>
  <c r="F35" i="3"/>
  <c r="C110" i="3" s="1"/>
  <c r="F34" i="3"/>
  <c r="N35" i="3"/>
  <c r="N34" i="3"/>
  <c r="H99" i="3"/>
  <c r="H100" i="3" s="1"/>
  <c r="H69" i="3"/>
  <c r="H68" i="3" s="1"/>
  <c r="G34" i="3"/>
  <c r="G35" i="3"/>
  <c r="K35" i="3"/>
  <c r="K34" i="3"/>
  <c r="O34" i="3"/>
  <c r="O35" i="3"/>
  <c r="I99" i="3"/>
  <c r="I100" i="3" s="1"/>
  <c r="I69" i="3"/>
  <c r="I68" i="3" s="1"/>
  <c r="M69" i="3"/>
  <c r="M68" i="3" s="1"/>
  <c r="M99" i="3"/>
  <c r="M100" i="3" s="1"/>
  <c r="L69" i="3"/>
  <c r="L68" i="3" s="1"/>
  <c r="L99" i="3"/>
  <c r="L100" i="3" s="1"/>
  <c r="P99" i="3"/>
  <c r="P100" i="3" s="1"/>
  <c r="P69" i="3"/>
  <c r="P68" i="3" s="1"/>
  <c r="C137" i="3"/>
  <c r="F65" i="3"/>
  <c r="F66" i="3" s="1"/>
  <c r="J65" i="3"/>
  <c r="J66" i="3" s="1"/>
  <c r="N65" i="3"/>
  <c r="N66" i="3" s="1"/>
  <c r="G63" i="3"/>
  <c r="G65" i="3" s="1"/>
  <c r="G66" i="3" s="1"/>
  <c r="K63" i="3"/>
  <c r="K65" i="3" s="1"/>
  <c r="K66" i="3" s="1"/>
  <c r="O63" i="3"/>
  <c r="O65" i="3" s="1"/>
  <c r="O66" i="3" s="1"/>
  <c r="L65" i="1"/>
  <c r="L66" i="1" s="1"/>
  <c r="P35" i="1"/>
  <c r="O35" i="1"/>
  <c r="N35" i="1"/>
  <c r="M35" i="1"/>
  <c r="L35" i="1"/>
  <c r="K35" i="1"/>
  <c r="J35" i="1"/>
  <c r="I35" i="1"/>
  <c r="H35" i="1"/>
  <c r="G35" i="1"/>
  <c r="F35" i="1"/>
  <c r="P34" i="1"/>
  <c r="O34" i="1"/>
  <c r="N34" i="1"/>
  <c r="M34" i="1"/>
  <c r="L34" i="1"/>
  <c r="K34" i="1"/>
  <c r="J34" i="1"/>
  <c r="I34" i="1"/>
  <c r="H34" i="1"/>
  <c r="G34" i="1"/>
  <c r="F34" i="1"/>
  <c r="E35" i="1"/>
  <c r="E34" i="1"/>
  <c r="D30" i="2"/>
  <c r="E88" i="1"/>
  <c r="E97" i="1"/>
  <c r="E14" i="1"/>
  <c r="E51" i="1"/>
  <c r="E63" i="1"/>
  <c r="E33" i="1"/>
  <c r="F12" i="1"/>
  <c r="F14" i="1"/>
  <c r="F51" i="1"/>
  <c r="F52" i="1"/>
  <c r="F63" i="1"/>
  <c r="E34" i="2" s="1"/>
  <c r="F33" i="1"/>
  <c r="G12" i="1"/>
  <c r="G14" i="1"/>
  <c r="G51" i="1"/>
  <c r="G52" i="1"/>
  <c r="G53" i="1"/>
  <c r="G63" i="1"/>
  <c r="F34" i="2" s="1"/>
  <c r="G33" i="1"/>
  <c r="H12" i="1"/>
  <c r="H14" i="1"/>
  <c r="H51" i="1"/>
  <c r="H52" i="1"/>
  <c r="H53" i="1"/>
  <c r="H54" i="1"/>
  <c r="H63" i="1"/>
  <c r="G34" i="2" s="1"/>
  <c r="H33" i="1"/>
  <c r="I30" i="2"/>
  <c r="H30" i="2"/>
  <c r="E30" i="2"/>
  <c r="P12" i="1"/>
  <c r="P14" i="1"/>
  <c r="O12" i="1"/>
  <c r="O14" i="1"/>
  <c r="N12" i="1"/>
  <c r="N14" i="1"/>
  <c r="M12" i="1"/>
  <c r="M14" i="1"/>
  <c r="L12" i="1"/>
  <c r="L14" i="1"/>
  <c r="K12" i="1"/>
  <c r="K14" i="1"/>
  <c r="J12" i="1"/>
  <c r="J14" i="1"/>
  <c r="I12" i="1"/>
  <c r="I14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O34" i="2" s="1"/>
  <c r="O51" i="1"/>
  <c r="O52" i="1"/>
  <c r="O53" i="1"/>
  <c r="O54" i="1"/>
  <c r="O55" i="1"/>
  <c r="O56" i="1"/>
  <c r="O57" i="1"/>
  <c r="O58" i="1"/>
  <c r="O59" i="1"/>
  <c r="O60" i="1"/>
  <c r="O61" i="1"/>
  <c r="O63" i="1"/>
  <c r="N34" i="2" s="1"/>
  <c r="N51" i="1"/>
  <c r="N52" i="1"/>
  <c r="N53" i="1"/>
  <c r="N54" i="1"/>
  <c r="N55" i="1"/>
  <c r="N56" i="1"/>
  <c r="N57" i="1"/>
  <c r="N58" i="1"/>
  <c r="N59" i="1"/>
  <c r="N60" i="1"/>
  <c r="N63" i="1"/>
  <c r="M34" i="2" s="1"/>
  <c r="M51" i="1"/>
  <c r="M52" i="1"/>
  <c r="M53" i="1"/>
  <c r="M54" i="1"/>
  <c r="M55" i="1"/>
  <c r="M56" i="1"/>
  <c r="M57" i="1"/>
  <c r="M58" i="1"/>
  <c r="M59" i="1"/>
  <c r="M63" i="1"/>
  <c r="L34" i="2" s="1"/>
  <c r="L33" i="2" s="1"/>
  <c r="L51" i="1"/>
  <c r="L52" i="1"/>
  <c r="L53" i="1"/>
  <c r="L54" i="1"/>
  <c r="L55" i="1"/>
  <c r="L56" i="1"/>
  <c r="L57" i="1"/>
  <c r="L58" i="1"/>
  <c r="L63" i="1"/>
  <c r="K34" i="2" s="1"/>
  <c r="K33" i="2" s="1"/>
  <c r="K51" i="1"/>
  <c r="K52" i="1"/>
  <c r="K53" i="1"/>
  <c r="K54" i="1"/>
  <c r="K55" i="1"/>
  <c r="K56" i="1"/>
  <c r="K57" i="1"/>
  <c r="K63" i="1"/>
  <c r="J34" i="2" s="1"/>
  <c r="J51" i="1"/>
  <c r="J52" i="1"/>
  <c r="J53" i="1"/>
  <c r="J54" i="1"/>
  <c r="J55" i="1"/>
  <c r="J56" i="1"/>
  <c r="J63" i="1"/>
  <c r="I34" i="2" s="1"/>
  <c r="I51" i="1"/>
  <c r="I52" i="1"/>
  <c r="I53" i="1"/>
  <c r="I54" i="1"/>
  <c r="I55" i="1"/>
  <c r="I63" i="1"/>
  <c r="H34" i="2" s="1"/>
  <c r="P33" i="1"/>
  <c r="O31" i="2"/>
  <c r="O33" i="2" s="1"/>
  <c r="O33" i="1"/>
  <c r="N31" i="2"/>
  <c r="N33" i="1"/>
  <c r="M31" i="2"/>
  <c r="M33" i="1"/>
  <c r="L31" i="2"/>
  <c r="L33" i="1"/>
  <c r="K31" i="2"/>
  <c r="K33" i="1"/>
  <c r="J31" i="2"/>
  <c r="J33" i="2" s="1"/>
  <c r="J33" i="1"/>
  <c r="I31" i="2"/>
  <c r="I33" i="2" s="1"/>
  <c r="I33" i="1"/>
  <c r="H31" i="2"/>
  <c r="H33" i="2" s="1"/>
  <c r="G31" i="2"/>
  <c r="F31" i="2"/>
  <c r="E31" i="2"/>
  <c r="O30" i="2"/>
  <c r="N30" i="2"/>
  <c r="M30" i="2"/>
  <c r="L30" i="2"/>
  <c r="K30" i="2"/>
  <c r="J30" i="2"/>
  <c r="G30" i="2"/>
  <c r="F30" i="2"/>
  <c r="D31" i="2"/>
  <c r="C3" i="2"/>
  <c r="C4" i="2"/>
  <c r="C133" i="1"/>
  <c r="C134" i="1"/>
  <c r="C135" i="1"/>
  <c r="C137" i="1"/>
  <c r="B134" i="1"/>
  <c r="B133" i="1"/>
  <c r="C123" i="1"/>
  <c r="C124" i="1"/>
  <c r="C125" i="1"/>
  <c r="C126" i="1"/>
  <c r="C127" i="1"/>
  <c r="C129" i="1"/>
  <c r="B126" i="1"/>
  <c r="B125" i="1"/>
  <c r="B124" i="1"/>
  <c r="B123" i="1"/>
  <c r="C118" i="1"/>
  <c r="C120" i="1"/>
  <c r="C113" i="1"/>
  <c r="C108" i="1"/>
  <c r="F97" i="1"/>
  <c r="F88" i="1"/>
  <c r="G97" i="1"/>
  <c r="G88" i="1"/>
  <c r="H97" i="1"/>
  <c r="H88" i="1"/>
  <c r="I97" i="1"/>
  <c r="I88" i="1"/>
  <c r="J97" i="1"/>
  <c r="J88" i="1"/>
  <c r="K97" i="1"/>
  <c r="K88" i="1"/>
  <c r="L97" i="1"/>
  <c r="L88" i="1"/>
  <c r="M97" i="1"/>
  <c r="M88" i="1"/>
  <c r="N97" i="1"/>
  <c r="N88" i="1"/>
  <c r="O97" i="1"/>
  <c r="O88" i="1"/>
  <c r="P97" i="1"/>
  <c r="P88" i="1"/>
  <c r="E8" i="1"/>
  <c r="C110" i="1"/>
  <c r="C109" i="1"/>
  <c r="C130" i="1"/>
  <c r="C138" i="1"/>
  <c r="L99" i="1" l="1"/>
  <c r="L100" i="1" s="1"/>
  <c r="L69" i="1"/>
  <c r="L68" i="1" s="1"/>
  <c r="P65" i="1"/>
  <c r="P66" i="1" s="1"/>
  <c r="N33" i="2"/>
  <c r="F65" i="1"/>
  <c r="F66" i="1" s="1"/>
  <c r="E33" i="2"/>
  <c r="J65" i="1"/>
  <c r="J66" i="1" s="1"/>
  <c r="J69" i="1" s="1"/>
  <c r="J68" i="1" s="1"/>
  <c r="J99" i="1"/>
  <c r="J100" i="1" s="1"/>
  <c r="N65" i="1"/>
  <c r="N66" i="1" s="1"/>
  <c r="C115" i="1"/>
  <c r="C116" i="1" s="1"/>
  <c r="D34" i="2"/>
  <c r="G65" i="1"/>
  <c r="G66" i="1" s="1"/>
  <c r="K65" i="1"/>
  <c r="K66" i="1" s="1"/>
  <c r="O65" i="1"/>
  <c r="O66" i="1" s="1"/>
  <c r="D33" i="2"/>
  <c r="F33" i="2"/>
  <c r="M33" i="2"/>
  <c r="H65" i="1"/>
  <c r="H66" i="1" s="1"/>
  <c r="G33" i="2"/>
  <c r="E65" i="1"/>
  <c r="E66" i="1" s="1"/>
  <c r="I65" i="1"/>
  <c r="I66" i="1" s="1"/>
  <c r="M65" i="1"/>
  <c r="M66" i="1" s="1"/>
  <c r="C128" i="3"/>
  <c r="C130" i="3" s="1"/>
  <c r="D29" i="2"/>
  <c r="D2" i="2"/>
  <c r="F8" i="1"/>
  <c r="N99" i="3"/>
  <c r="N100" i="3" s="1"/>
  <c r="N69" i="3"/>
  <c r="N68" i="3" s="1"/>
  <c r="E102" i="3"/>
  <c r="E100" i="3"/>
  <c r="O99" i="3"/>
  <c r="O100" i="3" s="1"/>
  <c r="O69" i="3"/>
  <c r="O68" i="3" s="1"/>
  <c r="J99" i="3"/>
  <c r="J100" i="3" s="1"/>
  <c r="J69" i="3"/>
  <c r="J68" i="3" s="1"/>
  <c r="C115" i="3"/>
  <c r="C116" i="3" s="1"/>
  <c r="K99" i="3"/>
  <c r="K100" i="3" s="1"/>
  <c r="K69" i="3"/>
  <c r="K68" i="3" s="1"/>
  <c r="F99" i="3"/>
  <c r="F100" i="3" s="1"/>
  <c r="F69" i="3"/>
  <c r="F68" i="3" s="1"/>
  <c r="C138" i="3"/>
  <c r="G99" i="3"/>
  <c r="G100" i="3" s="1"/>
  <c r="G69" i="3"/>
  <c r="G68" i="3" s="1"/>
  <c r="P99" i="1" l="1"/>
  <c r="P100" i="1" s="1"/>
  <c r="P69" i="1"/>
  <c r="P68" i="1" s="1"/>
  <c r="F99" i="1"/>
  <c r="F100" i="1" s="1"/>
  <c r="F69" i="1"/>
  <c r="F68" i="1" s="1"/>
  <c r="N99" i="1"/>
  <c r="N100" i="1" s="1"/>
  <c r="N69" i="1"/>
  <c r="N68" i="1" s="1"/>
  <c r="E69" i="1"/>
  <c r="E68" i="1" s="1"/>
  <c r="E99" i="1"/>
  <c r="G99" i="1"/>
  <c r="G100" i="1" s="1"/>
  <c r="G69" i="1"/>
  <c r="G68" i="1" s="1"/>
  <c r="M69" i="1"/>
  <c r="M68" i="1" s="1"/>
  <c r="M99" i="1"/>
  <c r="M100" i="1" s="1"/>
  <c r="H99" i="1"/>
  <c r="H100" i="1" s="1"/>
  <c r="H69" i="1"/>
  <c r="H68" i="1" s="1"/>
  <c r="O99" i="1"/>
  <c r="O100" i="1" s="1"/>
  <c r="O69" i="1"/>
  <c r="O68" i="1" s="1"/>
  <c r="I69" i="1"/>
  <c r="I68" i="1" s="1"/>
  <c r="I99" i="1"/>
  <c r="I100" i="1" s="1"/>
  <c r="K99" i="1"/>
  <c r="K100" i="1" s="1"/>
  <c r="K69" i="1"/>
  <c r="K68" i="1" s="1"/>
  <c r="E29" i="2"/>
  <c r="E2" i="2"/>
  <c r="G8" i="1"/>
  <c r="F102" i="3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E102" i="1" l="1"/>
  <c r="E100" i="1"/>
  <c r="F29" i="2"/>
  <c r="F2" i="2"/>
  <c r="H8" i="1"/>
  <c r="F102" i="1" l="1"/>
  <c r="D3" i="2"/>
  <c r="G29" i="2"/>
  <c r="G2" i="2"/>
  <c r="I8" i="1"/>
  <c r="G102" i="1" l="1"/>
  <c r="E3" i="2"/>
  <c r="H29" i="2"/>
  <c r="H2" i="2"/>
  <c r="J8" i="1"/>
  <c r="H102" i="1" l="1"/>
  <c r="F3" i="2"/>
  <c r="I29" i="2"/>
  <c r="I2" i="2"/>
  <c r="K8" i="1"/>
  <c r="I102" i="1" l="1"/>
  <c r="G3" i="2"/>
  <c r="J29" i="2"/>
  <c r="J2" i="2"/>
  <c r="L8" i="1"/>
  <c r="J102" i="1" l="1"/>
  <c r="H3" i="2"/>
  <c r="K29" i="2"/>
  <c r="K2" i="2"/>
  <c r="M8" i="1"/>
  <c r="K102" i="1" l="1"/>
  <c r="I3" i="2"/>
  <c r="L2" i="2"/>
  <c r="L29" i="2"/>
  <c r="N8" i="1"/>
  <c r="L102" i="1" l="1"/>
  <c r="J3" i="2"/>
  <c r="M29" i="2"/>
  <c r="M2" i="2"/>
  <c r="O8" i="1"/>
  <c r="M102" i="1" l="1"/>
  <c r="K3" i="2"/>
  <c r="N29" i="2"/>
  <c r="N2" i="2"/>
  <c r="P8" i="1"/>
  <c r="N102" i="1" l="1"/>
  <c r="L3" i="2"/>
  <c r="O29" i="2"/>
  <c r="O2" i="2"/>
  <c r="O102" i="1" l="1"/>
  <c r="M3" i="2"/>
  <c r="P102" i="1" l="1"/>
  <c r="O3" i="2" s="1"/>
  <c r="N3" i="2"/>
</calcChain>
</file>

<file path=xl/comments1.xml><?xml version="1.0" encoding="utf-8"?>
<comments xmlns="http://schemas.openxmlformats.org/spreadsheetml/2006/main">
  <authors>
    <author>Geoff Taylor</author>
  </authors>
  <commentList>
    <comment ref="B7" authorId="0" shapeId="0">
      <text>
        <r>
          <rPr>
            <sz val="11"/>
            <color indexed="81"/>
            <rFont val="Tahoma"/>
            <family val="2"/>
          </rPr>
          <t>The number of days per period can be altered to focus on shorter or longer periods,  e.g. 10 day or 30 day intervals.</t>
        </r>
      </text>
    </comment>
    <comment ref="B14" authorId="0" shapeId="0">
      <text>
        <r>
          <rPr>
            <sz val="9"/>
            <color indexed="81"/>
            <rFont val="Tahoma"/>
            <family val="2"/>
          </rPr>
          <t>Average pasture cover is calculated based on the available area.</t>
        </r>
      </text>
    </comment>
    <comment ref="B35" authorId="0" shapeId="0">
      <text>
        <r>
          <rPr>
            <b/>
            <sz val="11"/>
            <color indexed="81"/>
            <rFont val="Tahoma"/>
            <family val="2"/>
          </rPr>
          <t>R2 =</t>
        </r>
        <r>
          <rPr>
            <sz val="11"/>
            <color indexed="81"/>
            <rFont val="Tahoma"/>
            <family val="2"/>
          </rPr>
          <t xml:space="preserve"> 0.5 cows
</t>
        </r>
        <r>
          <rPr>
            <b/>
            <sz val="11"/>
            <color indexed="81"/>
            <rFont val="Tahoma"/>
            <family val="2"/>
          </rPr>
          <t>R1 =</t>
        </r>
        <r>
          <rPr>
            <sz val="11"/>
            <color indexed="81"/>
            <rFont val="Tahoma"/>
            <family val="2"/>
          </rPr>
          <t xml:space="preserve"> 0.25 cows
</t>
        </r>
        <r>
          <rPr>
            <b/>
            <sz val="11"/>
            <color indexed="81"/>
            <rFont val="Tahoma"/>
            <family val="2"/>
          </rPr>
          <t>Bulls =</t>
        </r>
        <r>
          <rPr>
            <sz val="11"/>
            <color indexed="81"/>
            <rFont val="Tahoma"/>
            <family val="2"/>
          </rPr>
          <t xml:space="preserve"> 0.6 cows</t>
        </r>
      </text>
    </comment>
  </commentList>
</comments>
</file>

<file path=xl/comments2.xml><?xml version="1.0" encoding="utf-8"?>
<comments xmlns="http://schemas.openxmlformats.org/spreadsheetml/2006/main">
  <authors>
    <author>Geoff Taylor</author>
  </authors>
  <commentList>
    <comment ref="B7" authorId="0" shapeId="0">
      <text>
        <r>
          <rPr>
            <sz val="11"/>
            <color indexed="81"/>
            <rFont val="Tahoma"/>
            <family val="2"/>
          </rPr>
          <t>The number of days per period can be altered to focus on shorter or longer periods,  e.g. 10 day or 30 day intervals.</t>
        </r>
      </text>
    </comment>
    <comment ref="B14" authorId="0" shapeId="0">
      <text>
        <r>
          <rPr>
            <sz val="9"/>
            <color indexed="81"/>
            <rFont val="Tahoma"/>
            <family val="2"/>
          </rPr>
          <t>Average pasture cover is calculated based on the available area.</t>
        </r>
      </text>
    </comment>
    <comment ref="B35" authorId="0" shapeId="0">
      <text>
        <r>
          <rPr>
            <b/>
            <sz val="11"/>
            <color indexed="81"/>
            <rFont val="Tahoma"/>
            <family val="2"/>
          </rPr>
          <t>R2 =</t>
        </r>
        <r>
          <rPr>
            <sz val="11"/>
            <color indexed="81"/>
            <rFont val="Tahoma"/>
            <family val="2"/>
          </rPr>
          <t xml:space="preserve"> 0.5 cows
</t>
        </r>
        <r>
          <rPr>
            <b/>
            <sz val="11"/>
            <color indexed="81"/>
            <rFont val="Tahoma"/>
            <family val="2"/>
          </rPr>
          <t>R1 =</t>
        </r>
        <r>
          <rPr>
            <sz val="11"/>
            <color indexed="81"/>
            <rFont val="Tahoma"/>
            <family val="2"/>
          </rPr>
          <t xml:space="preserve"> 0.25 cows
</t>
        </r>
        <r>
          <rPr>
            <b/>
            <sz val="11"/>
            <color indexed="81"/>
            <rFont val="Tahoma"/>
            <family val="2"/>
          </rPr>
          <t>Bulls =</t>
        </r>
        <r>
          <rPr>
            <sz val="11"/>
            <color indexed="81"/>
            <rFont val="Tahoma"/>
            <family val="2"/>
          </rPr>
          <t xml:space="preserve"> 0.6 cows</t>
        </r>
      </text>
    </comment>
  </commentList>
</comments>
</file>

<file path=xl/sharedStrings.xml><?xml version="1.0" encoding="utf-8"?>
<sst xmlns="http://schemas.openxmlformats.org/spreadsheetml/2006/main" count="340" uniqueCount="125">
  <si>
    <t>FEED BUDGET</t>
  </si>
  <si>
    <t>FARM NAME:</t>
  </si>
  <si>
    <t>STRATEGY NAME:</t>
  </si>
  <si>
    <t>Instructions:</t>
  </si>
  <si>
    <t>Enter data into shaded cells</t>
  </si>
  <si>
    <t>PREPARED BY:</t>
  </si>
  <si>
    <t>DATE PREPARED:</t>
  </si>
  <si>
    <t>Hover over cells with red triangle for hints</t>
  </si>
  <si>
    <t>START OF PERIOD:</t>
  </si>
  <si>
    <t xml:space="preserve">DAYS IN PERIOD </t>
  </si>
  <si>
    <t>PERIOD ENDS:</t>
  </si>
  <si>
    <t>STARTING PASTURE COVER</t>
  </si>
  <si>
    <t>(kg DM/ha)</t>
  </si>
  <si>
    <t xml:space="preserve"> </t>
  </si>
  <si>
    <t>EFFECTIVE AREA (ha):</t>
  </si>
  <si>
    <t>(ha)</t>
  </si>
  <si>
    <t>Area out for crop</t>
  </si>
  <si>
    <t>Available Area</t>
  </si>
  <si>
    <t>FEED DEMAND</t>
  </si>
  <si>
    <t>Number of milking cows:</t>
  </si>
  <si>
    <t xml:space="preserve">   Intake</t>
  </si>
  <si>
    <t>(kg DM/head/day)</t>
  </si>
  <si>
    <t>Number of dry cows:</t>
  </si>
  <si>
    <t>Number of 2 year old heifers:</t>
  </si>
  <si>
    <t>Number of 1 year old heifers:</t>
  </si>
  <si>
    <t>Number of bulls:</t>
  </si>
  <si>
    <t>TOTAL DEMAND:</t>
  </si>
  <si>
    <t xml:space="preserve">Daily Demand </t>
  </si>
  <si>
    <t>(kgDM/day)</t>
  </si>
  <si>
    <t>Daily Demand per ha</t>
  </si>
  <si>
    <t>(kgDM/ha/day)</t>
  </si>
  <si>
    <t>Effective Stocking Rate:</t>
  </si>
  <si>
    <t>(Cow equivalents/ha)</t>
  </si>
  <si>
    <t>FEED SUPPLY</t>
  </si>
  <si>
    <t>PASTURE:</t>
  </si>
  <si>
    <t>Predicted Growth Rate</t>
  </si>
  <si>
    <t>kgDM/ha/day</t>
  </si>
  <si>
    <t>NITROGEN:</t>
  </si>
  <si>
    <t>Nitrogen Applied</t>
  </si>
  <si>
    <t>Total kg N</t>
  </si>
  <si>
    <t>Nitrogen Response Rate</t>
  </si>
  <si>
    <t>kgDM/kgN</t>
  </si>
  <si>
    <t>Days for N Response</t>
  </si>
  <si>
    <t>PASTURE UTILISATION</t>
  </si>
  <si>
    <t>N Boost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</si>
  <si>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</si>
  <si>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</si>
  <si>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</si>
  <si>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</si>
  <si>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</si>
  <si>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</si>
  <si>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</si>
  <si>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</si>
  <si>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</si>
  <si>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</si>
  <si>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</si>
  <si>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</si>
  <si>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Total N Response/day (kgDM)</t>
  </si>
  <si>
    <t>PASTURE AVAILABLE</t>
  </si>
  <si>
    <t>Daily Total</t>
  </si>
  <si>
    <t>kgDM/day</t>
  </si>
  <si>
    <t>PASTURE SURPLUS / DEFICIT</t>
  </si>
  <si>
    <t>PASTURE SILAGE HARVESTED</t>
  </si>
  <si>
    <t>Area Harvested for Silage:</t>
  </si>
  <si>
    <t>ha</t>
  </si>
  <si>
    <t>Average yield</t>
  </si>
  <si>
    <t>kgDM/ha</t>
  </si>
  <si>
    <t>SUPPLEMENTS:</t>
  </si>
  <si>
    <t>Supplement 1:</t>
  </si>
  <si>
    <r>
      <t xml:space="preserve">kg DM/day Offered </t>
    </r>
    <r>
      <rPr>
        <sz val="10"/>
        <rFont val="Arial"/>
        <family val="2"/>
      </rPr>
      <t>(All stock)</t>
    </r>
  </si>
  <si>
    <t>Estimated Utilisation (%):</t>
  </si>
  <si>
    <t>Supplement 2:</t>
  </si>
  <si>
    <t>Supplement 3:</t>
  </si>
  <si>
    <t>Supplement 4:</t>
  </si>
  <si>
    <t>DAILY SUPPLEMENT EATEN</t>
  </si>
  <si>
    <t xml:space="preserve">CROP </t>
  </si>
  <si>
    <t>Crop 1</t>
  </si>
  <si>
    <t>Crop 2</t>
  </si>
  <si>
    <t>DAILY CROP EATEN</t>
  </si>
  <si>
    <t>Total feed offered (kg DM/ha/day):</t>
  </si>
  <si>
    <t>DAILY SURPLUS-DEFICIT</t>
  </si>
  <si>
    <r>
      <t xml:space="preserve">PREDICTED COVER </t>
    </r>
    <r>
      <rPr>
        <b/>
        <sz val="10"/>
        <rFont val="Arial"/>
        <family val="2"/>
      </rPr>
      <t>(Available Area)</t>
    </r>
  </si>
  <si>
    <t xml:space="preserve">BUDGET SUMMARY </t>
  </si>
  <si>
    <r>
      <t xml:space="preserve">NOTE:  </t>
    </r>
    <r>
      <rPr>
        <sz val="10"/>
        <rFont val="Arial"/>
        <family val="2"/>
      </rPr>
      <t xml:space="preserve">This summary is only relevant to the budget period. </t>
    </r>
  </si>
  <si>
    <t>Farm</t>
  </si>
  <si>
    <t>Effective Area</t>
  </si>
  <si>
    <t>Average area available</t>
  </si>
  <si>
    <t>Average Stocking Rate</t>
  </si>
  <si>
    <t>cow equivalents/ha</t>
  </si>
  <si>
    <t>Pasture</t>
  </si>
  <si>
    <t>Total Grown Excluding N</t>
  </si>
  <si>
    <t>tDM/ha</t>
  </si>
  <si>
    <t>N Applied</t>
  </si>
  <si>
    <t>kgN/ha</t>
  </si>
  <si>
    <t>Total Grown Including N</t>
  </si>
  <si>
    <t>Average Response</t>
  </si>
  <si>
    <t>Pasture Silage Harvested</t>
  </si>
  <si>
    <t>tDM</t>
  </si>
  <si>
    <t>Wastage During Ensiling</t>
  </si>
  <si>
    <t>Silage Available to Feed</t>
  </si>
  <si>
    <t>Supplement Offered</t>
  </si>
  <si>
    <t>Total Supplement Offered</t>
  </si>
  <si>
    <t>Supplement Offered per Ha</t>
  </si>
  <si>
    <t>Average Supplement Utilisation</t>
  </si>
  <si>
    <t>Supplement Eaten per Ha</t>
  </si>
  <si>
    <t>Crop Offered</t>
  </si>
  <si>
    <t>Total Crop Offered</t>
  </si>
  <si>
    <t>Crop Offered per Ha</t>
  </si>
  <si>
    <t>Average Crop Utilisation</t>
  </si>
  <si>
    <t>Crop Eaten per Ha</t>
  </si>
  <si>
    <t>Start</t>
  </si>
  <si>
    <t xml:space="preserve">Budgeted Pasture Cover </t>
  </si>
  <si>
    <t xml:space="preserve">Actual Pasture Cover </t>
  </si>
  <si>
    <t>Feed Supply &amp; Demand</t>
  </si>
  <si>
    <t>Pasture Supply</t>
  </si>
  <si>
    <t>Feed Demand</t>
  </si>
  <si>
    <t>Met by:</t>
  </si>
  <si>
    <t>Pasture base</t>
  </si>
  <si>
    <t>N assisted pasture</t>
  </si>
  <si>
    <t>Supplement</t>
  </si>
  <si>
    <t>Crop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</si>
  <si>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Enter "Actual Pasture Cover" to generate comparison</t>
    </r>
  </si>
  <si>
    <t>Enter Here</t>
  </si>
  <si>
    <t>Average Pasture Cover</t>
  </si>
  <si>
    <t>Provided for those who like to customise their feed budgets. Use this as a starting point and add your own flair!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</si>
</sst>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_ ;[Red]\-#,##0\ "/>
    <numFmt numFmtId="166" formatCode="#,##0.00_ ;[Red]\-#,##0.00\ "/>
    <numFmt numFmtId="167" formatCode="#,##0.0;[Red]\-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2"/>
      <color theme="0"/>
      <name val="Arial"/>
      <family val="2"/>
    </font>
    <font>
      <b/>
      <i/>
      <sz val="14"/>
      <color theme="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b/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7AC1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7">
    <xf numFmtId="0" fontId="0" fillId="0" borderId="0" xfId="0"/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0" borderId="0" xfId="0" applyFont="1" applyBorder="1" applyProtection="1"/>
    <xf numFmtId="0" fontId="4" fillId="0" borderId="0" xfId="0" applyFont="1" applyProtection="1"/>
    <xf numFmtId="0" fontId="5" fillId="0" borderId="4" xfId="0" applyFont="1" applyBorder="1" applyProtection="1"/>
    <xf numFmtId="0" fontId="5" fillId="0" borderId="0" xfId="0" applyFont="1" applyBorder="1" applyProtection="1"/>
    <xf numFmtId="16" fontId="4" fillId="0" borderId="0" xfId="0" applyNumberFormat="1" applyFont="1" applyBorder="1" applyProtection="1"/>
    <xf numFmtId="0" fontId="4" fillId="0" borderId="5" xfId="0" applyFont="1" applyBorder="1" applyProtection="1"/>
    <xf numFmtId="16" fontId="6" fillId="0" borderId="4" xfId="0" applyNumberFormat="1" applyFont="1" applyBorder="1" applyProtection="1"/>
    <xf numFmtId="0" fontId="6" fillId="0" borderId="0" xfId="0" applyFont="1" applyBorder="1" applyProtection="1"/>
    <xf numFmtId="0" fontId="6" fillId="0" borderId="0" xfId="0" applyFont="1" applyProtection="1"/>
    <xf numFmtId="0" fontId="4" fillId="0" borderId="4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6" fillId="0" borderId="1" xfId="0" quotePrefix="1" applyFont="1" applyBorder="1" applyAlignment="1" applyProtection="1">
      <alignment horizontal="left"/>
    </xf>
    <xf numFmtId="15" fontId="6" fillId="4" borderId="7" xfId="0" applyNumberFormat="1" applyFont="1" applyFill="1" applyBorder="1" applyProtection="1">
      <protection locked="0"/>
    </xf>
    <xf numFmtId="0" fontId="4" fillId="0" borderId="7" xfId="0" applyFont="1" applyBorder="1" applyProtection="1"/>
    <xf numFmtId="0" fontId="0" fillId="0" borderId="7" xfId="0" applyBorder="1" applyProtection="1"/>
    <xf numFmtId="0" fontId="4" fillId="0" borderId="8" xfId="0" applyFont="1" applyBorder="1" applyProtection="1"/>
    <xf numFmtId="0" fontId="6" fillId="4" borderId="12" xfId="0" applyFont="1" applyFill="1" applyBorder="1" applyProtection="1">
      <protection locked="0"/>
    </xf>
    <xf numFmtId="0" fontId="6" fillId="4" borderId="13" xfId="0" applyFont="1" applyFill="1" applyBorder="1" applyProtection="1">
      <protection locked="0"/>
    </xf>
    <xf numFmtId="0" fontId="6" fillId="0" borderId="14" xfId="0" applyFont="1" applyBorder="1" applyAlignment="1" applyProtection="1">
      <alignment horizontal="left"/>
    </xf>
    <xf numFmtId="15" fontId="8" fillId="0" borderId="17" xfId="0" applyNumberFormat="1" applyFont="1" applyFill="1" applyBorder="1" applyAlignment="1" applyProtection="1">
      <alignment horizontal="right"/>
    </xf>
    <xf numFmtId="15" fontId="8" fillId="0" borderId="18" xfId="0" applyNumberFormat="1" applyFont="1" applyFill="1" applyBorder="1" applyAlignment="1" applyProtection="1">
      <alignment horizontal="right"/>
    </xf>
    <xf numFmtId="0" fontId="6" fillId="0" borderId="4" xfId="0" applyFont="1" applyBorder="1" applyProtection="1"/>
    <xf numFmtId="0" fontId="4" fillId="0" borderId="12" xfId="0" applyFont="1" applyBorder="1" applyProtection="1"/>
    <xf numFmtId="0" fontId="7" fillId="0" borderId="12" xfId="0" applyFont="1" applyFill="1" applyBorder="1" applyProtection="1"/>
    <xf numFmtId="0" fontId="4" fillId="0" borderId="12" xfId="0" applyFont="1" applyFill="1" applyBorder="1" applyProtection="1"/>
    <xf numFmtId="9" fontId="7" fillId="0" borderId="12" xfId="1" applyNumberFormat="1" applyFont="1" applyFill="1" applyBorder="1" applyProtection="1"/>
    <xf numFmtId="0" fontId="4" fillId="0" borderId="13" xfId="0" applyFont="1" applyBorder="1" applyProtection="1"/>
    <xf numFmtId="0" fontId="6" fillId="0" borderId="4" xfId="0" quotePrefix="1" applyFont="1" applyBorder="1" applyAlignment="1" applyProtection="1">
      <alignment horizontal="left"/>
    </xf>
    <xf numFmtId="3" fontId="6" fillId="4" borderId="12" xfId="0" applyNumberFormat="1" applyFont="1" applyFill="1" applyBorder="1" applyProtection="1">
      <protection locked="0"/>
    </xf>
    <xf numFmtId="2" fontId="7" fillId="0" borderId="12" xfId="0" applyNumberFormat="1" applyFont="1" applyFill="1" applyBorder="1" applyProtection="1"/>
    <xf numFmtId="0" fontId="4" fillId="0" borderId="4" xfId="0" applyFont="1" applyBorder="1" applyProtection="1"/>
    <xf numFmtId="0" fontId="4" fillId="0" borderId="20" xfId="0" applyFont="1" applyBorder="1" applyProtection="1"/>
    <xf numFmtId="0" fontId="4" fillId="0" borderId="4" xfId="0" quotePrefix="1" applyFont="1" applyBorder="1" applyAlignment="1" applyProtection="1">
      <alignment horizontal="left" indent="1"/>
    </xf>
    <xf numFmtId="0" fontId="5" fillId="0" borderId="21" xfId="0" applyFont="1" applyBorder="1" applyProtection="1"/>
    <xf numFmtId="0" fontId="4" fillId="0" borderId="4" xfId="0" quotePrefix="1" applyFont="1" applyBorder="1" applyAlignment="1" applyProtection="1">
      <alignment horizontal="left"/>
    </xf>
    <xf numFmtId="164" fontId="4" fillId="0" borderId="4" xfId="0" quotePrefix="1" applyNumberFormat="1" applyFont="1" applyBorder="1" applyAlignment="1" applyProtection="1">
      <alignment horizontal="left"/>
    </xf>
    <xf numFmtId="1" fontId="4" fillId="0" borderId="0" xfId="0" applyNumberFormat="1" applyFont="1" applyProtection="1"/>
    <xf numFmtId="164" fontId="4" fillId="0" borderId="0" xfId="0" applyNumberFormat="1" applyFont="1" applyBorder="1" applyProtection="1"/>
    <xf numFmtId="0" fontId="0" fillId="0" borderId="0" xfId="0" applyProtection="1"/>
    <xf numFmtId="164" fontId="4" fillId="0" borderId="0" xfId="0" applyNumberFormat="1" applyFont="1" applyProtection="1"/>
    <xf numFmtId="0" fontId="4" fillId="0" borderId="4" xfId="0" applyFont="1" applyBorder="1" applyAlignment="1" applyProtection="1">
      <alignment horizontal="left" indent="1"/>
    </xf>
    <xf numFmtId="16" fontId="4" fillId="0" borderId="0" xfId="0" applyNumberFormat="1" applyFont="1" applyProtection="1"/>
    <xf numFmtId="0" fontId="6" fillId="0" borderId="4" xfId="0" quotePrefix="1" applyFont="1" applyFill="1" applyBorder="1" applyAlignment="1" applyProtection="1">
      <alignment horizontal="left"/>
    </xf>
    <xf numFmtId="164" fontId="4" fillId="0" borderId="4" xfId="0" quotePrefix="1" applyNumberFormat="1" applyFont="1" applyFill="1" applyBorder="1" applyAlignment="1" applyProtection="1">
      <alignment horizontal="left" indent="1"/>
    </xf>
    <xf numFmtId="1" fontId="4" fillId="0" borderId="0" xfId="0" applyNumberFormat="1" applyFont="1" applyBorder="1" applyProtection="1"/>
    <xf numFmtId="164" fontId="6" fillId="0" borderId="4" xfId="0" quotePrefix="1" applyNumberFormat="1" applyFont="1" applyBorder="1" applyAlignment="1" applyProtection="1">
      <alignment horizontal="left"/>
    </xf>
    <xf numFmtId="164" fontId="4" fillId="0" borderId="4" xfId="0" quotePrefix="1" applyNumberFormat="1" applyFont="1" applyBorder="1" applyAlignment="1" applyProtection="1">
      <alignment horizontal="left" indent="1"/>
    </xf>
    <xf numFmtId="164" fontId="6" fillId="0" borderId="4" xfId="0" quotePrefix="1" applyNumberFormat="1" applyFont="1" applyFill="1" applyBorder="1" applyAlignment="1" applyProtection="1">
      <alignment horizontal="left"/>
    </xf>
    <xf numFmtId="164" fontId="4" fillId="0" borderId="4" xfId="0" quotePrefix="1" applyNumberFormat="1" applyFont="1" applyFill="1" applyBorder="1" applyAlignment="1" applyProtection="1">
      <alignment horizontal="left"/>
    </xf>
    <xf numFmtId="0" fontId="4" fillId="0" borderId="4" xfId="0" applyFont="1" applyBorder="1" applyAlignment="1" applyProtection="1">
      <alignment horizontal="left" indent="2"/>
    </xf>
    <xf numFmtId="0" fontId="6" fillId="0" borderId="4" xfId="0" applyFont="1" applyBorder="1" applyAlignment="1" applyProtection="1">
      <alignment horizontal="left"/>
    </xf>
    <xf numFmtId="0" fontId="10" fillId="0" borderId="0" xfId="0" applyFont="1" applyProtection="1"/>
    <xf numFmtId="0" fontId="4" fillId="4" borderId="4" xfId="0" applyFont="1" applyFill="1" applyBorder="1" applyProtection="1"/>
    <xf numFmtId="164" fontId="4" fillId="0" borderId="4" xfId="0" applyNumberFormat="1" applyFont="1" applyBorder="1" applyProtection="1"/>
    <xf numFmtId="164" fontId="4" fillId="0" borderId="4" xfId="0" quotePrefix="1" applyNumberFormat="1" applyFont="1" applyBorder="1" applyProtection="1"/>
    <xf numFmtId="164" fontId="6" fillId="0" borderId="4" xfId="0" applyNumberFormat="1" applyFont="1" applyBorder="1" applyProtection="1"/>
    <xf numFmtId="0" fontId="12" fillId="0" borderId="0" xfId="0" applyFont="1" applyProtection="1"/>
    <xf numFmtId="0" fontId="12" fillId="0" borderId="4" xfId="0" applyFont="1" applyBorder="1" applyProtection="1"/>
    <xf numFmtId="0" fontId="6" fillId="0" borderId="26" xfId="0" quotePrefix="1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quotePrefix="1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3" fontId="9" fillId="0" borderId="0" xfId="0" applyNumberFormat="1" applyFont="1" applyBorder="1" applyAlignment="1" applyProtection="1">
      <alignment vertical="center"/>
    </xf>
    <xf numFmtId="2" fontId="4" fillId="0" borderId="0" xfId="0" applyNumberFormat="1" applyFont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4" fillId="0" borderId="0" xfId="0" applyFont="1" applyBorder="1" applyAlignment="1" applyProtection="1">
      <alignment horizontal="left" indent="1"/>
    </xf>
    <xf numFmtId="1" fontId="4" fillId="0" borderId="4" xfId="0" applyNumberFormat="1" applyFont="1" applyBorder="1" applyProtection="1"/>
    <xf numFmtId="0" fontId="4" fillId="0" borderId="31" xfId="0" applyFont="1" applyBorder="1" applyProtection="1"/>
    <xf numFmtId="0" fontId="4" fillId="0" borderId="32" xfId="0" applyFont="1" applyBorder="1" applyProtection="1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" fontId="4" fillId="0" borderId="0" xfId="0" applyNumberFormat="1" applyFont="1" applyBorder="1" applyProtection="1">
      <protection locked="0"/>
    </xf>
    <xf numFmtId="0" fontId="4" fillId="0" borderId="5" xfId="0" applyFont="1" applyBorder="1" applyProtection="1">
      <protection locked="0"/>
    </xf>
    <xf numFmtId="16" fontId="6" fillId="0" borderId="4" xfId="0" applyNumberFormat="1" applyFont="1" applyBorder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1" xfId="0" quotePrefix="1" applyFont="1" applyBorder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4" fillId="0" borderId="8" xfId="0" applyFont="1" applyBorder="1" applyProtection="1">
      <protection locked="0"/>
    </xf>
    <xf numFmtId="0" fontId="6" fillId="0" borderId="14" xfId="0" applyFont="1" applyBorder="1" applyAlignment="1" applyProtection="1">
      <alignment horizontal="left"/>
      <protection locked="0"/>
    </xf>
    <xf numFmtId="15" fontId="8" fillId="0" borderId="17" xfId="0" applyNumberFormat="1" applyFont="1" applyFill="1" applyBorder="1" applyAlignment="1" applyProtection="1">
      <alignment horizontal="right"/>
      <protection locked="0"/>
    </xf>
    <xf numFmtId="15" fontId="8" fillId="0" borderId="18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Border="1" applyProtection="1">
      <protection locked="0"/>
    </xf>
    <xf numFmtId="1" fontId="7" fillId="5" borderId="12" xfId="0" applyNumberFormat="1" applyFont="1" applyFill="1" applyBorder="1" applyProtection="1">
      <protection locked="0"/>
    </xf>
    <xf numFmtId="0" fontId="4" fillId="0" borderId="12" xfId="0" applyFont="1" applyBorder="1" applyProtection="1">
      <protection locked="0"/>
    </xf>
    <xf numFmtId="0" fontId="7" fillId="0" borderId="12" xfId="0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9" fontId="7" fillId="0" borderId="12" xfId="1" applyNumberFormat="1" applyFont="1" applyFill="1" applyBorder="1" applyProtection="1">
      <protection locked="0"/>
    </xf>
    <xf numFmtId="0" fontId="4" fillId="0" borderId="13" xfId="0" applyFont="1" applyBorder="1" applyProtection="1">
      <protection locked="0"/>
    </xf>
    <xf numFmtId="0" fontId="6" fillId="0" borderId="4" xfId="0" quotePrefix="1" applyFont="1" applyBorder="1" applyAlignment="1" applyProtection="1">
      <alignment horizontal="left"/>
      <protection locked="0"/>
    </xf>
    <xf numFmtId="2" fontId="7" fillId="0" borderId="12" xfId="0" applyNumberFormat="1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16" fontId="4" fillId="0" borderId="20" xfId="0" applyNumberFormat="1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4" xfId="0" quotePrefix="1" applyFont="1" applyBorder="1" applyAlignment="1" applyProtection="1">
      <alignment horizontal="left" indent="1"/>
      <protection locked="0"/>
    </xf>
    <xf numFmtId="0" fontId="5" fillId="0" borderId="21" xfId="0" applyFont="1" applyBorder="1" applyProtection="1">
      <protection locked="0"/>
    </xf>
    <xf numFmtId="0" fontId="4" fillId="0" borderId="4" xfId="0" quotePrefix="1" applyFont="1" applyBorder="1" applyAlignment="1" applyProtection="1">
      <alignment horizontal="left"/>
      <protection locked="0"/>
    </xf>
    <xf numFmtId="164" fontId="4" fillId="0" borderId="4" xfId="0" quotePrefix="1" applyNumberFormat="1" applyFont="1" applyBorder="1" applyAlignment="1" applyProtection="1">
      <alignment horizontal="left"/>
      <protection locked="0"/>
    </xf>
    <xf numFmtId="1" fontId="4" fillId="0" borderId="0" xfId="0" applyNumberFormat="1" applyFont="1" applyProtection="1">
      <protection locked="0"/>
    </xf>
    <xf numFmtId="164" fontId="4" fillId="0" borderId="0" xfId="0" applyNumberFormat="1" applyFont="1" applyBorder="1" applyProtection="1">
      <protection locked="0"/>
    </xf>
    <xf numFmtId="0" fontId="0" fillId="0" borderId="0" xfId="0" applyProtection="1">
      <protection locked="0"/>
    </xf>
    <xf numFmtId="164" fontId="4" fillId="0" borderId="0" xfId="0" applyNumberFormat="1" applyFont="1" applyProtection="1">
      <protection locked="0"/>
    </xf>
    <xf numFmtId="0" fontId="4" fillId="0" borderId="4" xfId="0" applyFont="1" applyBorder="1" applyAlignment="1" applyProtection="1">
      <alignment horizontal="left" indent="1"/>
      <protection locked="0"/>
    </xf>
    <xf numFmtId="16" fontId="4" fillId="0" borderId="0" xfId="0" applyNumberFormat="1" applyFont="1" applyProtection="1">
      <protection locked="0"/>
    </xf>
    <xf numFmtId="0" fontId="6" fillId="0" borderId="4" xfId="0" quotePrefix="1" applyFont="1" applyFill="1" applyBorder="1" applyAlignment="1" applyProtection="1">
      <alignment horizontal="left"/>
      <protection locked="0"/>
    </xf>
    <xf numFmtId="164" fontId="4" fillId="0" borderId="4" xfId="0" quotePrefix="1" applyNumberFormat="1" applyFont="1" applyFill="1" applyBorder="1" applyAlignment="1" applyProtection="1">
      <alignment horizontal="left" indent="1"/>
      <protection locked="0"/>
    </xf>
    <xf numFmtId="1" fontId="4" fillId="0" borderId="0" xfId="0" applyNumberFormat="1" applyFont="1" applyBorder="1" applyProtection="1">
      <protection locked="0"/>
    </xf>
    <xf numFmtId="164" fontId="6" fillId="0" borderId="4" xfId="0" quotePrefix="1" applyNumberFormat="1" applyFont="1" applyBorder="1" applyAlignment="1" applyProtection="1">
      <alignment horizontal="left"/>
      <protection locked="0"/>
    </xf>
    <xf numFmtId="164" fontId="4" fillId="0" borderId="4" xfId="0" quotePrefix="1" applyNumberFormat="1" applyFont="1" applyBorder="1" applyAlignment="1" applyProtection="1">
      <alignment horizontal="left" indent="1"/>
      <protection locked="0"/>
    </xf>
    <xf numFmtId="164" fontId="6" fillId="0" borderId="4" xfId="0" quotePrefix="1" applyNumberFormat="1" applyFont="1" applyFill="1" applyBorder="1" applyAlignment="1" applyProtection="1">
      <alignment horizontal="left"/>
      <protection locked="0"/>
    </xf>
    <xf numFmtId="164" fontId="4" fillId="0" borderId="4" xfId="0" quotePrefix="1" applyNumberFormat="1" applyFont="1" applyFill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 indent="2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4" fillId="4" borderId="4" xfId="0" applyFont="1" applyFill="1" applyBorder="1" applyProtection="1">
      <protection locked="0"/>
    </xf>
    <xf numFmtId="164" fontId="4" fillId="0" borderId="4" xfId="0" applyNumberFormat="1" applyFont="1" applyBorder="1" applyProtection="1">
      <protection locked="0"/>
    </xf>
    <xf numFmtId="164" fontId="4" fillId="0" borderId="4" xfId="0" quotePrefix="1" applyNumberFormat="1" applyFont="1" applyBorder="1" applyProtection="1">
      <protection locked="0"/>
    </xf>
    <xf numFmtId="164" fontId="6" fillId="0" borderId="4" xfId="0" applyNumberFormat="1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4" xfId="0" applyFont="1" applyBorder="1" applyProtection="1">
      <protection locked="0"/>
    </xf>
    <xf numFmtId="0" fontId="6" fillId="0" borderId="26" xfId="0" quotePrefix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quotePrefix="1" applyFont="1" applyBorder="1" applyAlignment="1" applyProtection="1">
      <alignment horizontal="left" vertical="center"/>
      <protection locked="0"/>
    </xf>
    <xf numFmtId="0" fontId="4" fillId="0" borderId="0" xfId="0" quotePrefix="1" applyFont="1" applyBorder="1" applyAlignment="1" applyProtection="1">
      <alignment horizontal="left" vertical="center"/>
      <protection locked="0"/>
    </xf>
    <xf numFmtId="3" fontId="9" fillId="0" borderId="0" xfId="0" applyNumberFormat="1" applyFont="1" applyBorder="1" applyAlignment="1" applyProtection="1">
      <alignment vertical="center"/>
      <protection locked="0"/>
    </xf>
    <xf numFmtId="2" fontId="4" fillId="0" borderId="0" xfId="0" applyNumberFormat="1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1" fontId="4" fillId="0" borderId="4" xfId="0" applyNumberFormat="1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17" fillId="3" borderId="0" xfId="0" applyFont="1" applyFill="1"/>
    <xf numFmtId="0" fontId="4" fillId="3" borderId="0" xfId="0" applyFont="1" applyFill="1"/>
    <xf numFmtId="0" fontId="4" fillId="3" borderId="34" xfId="0" applyFont="1" applyFill="1" applyBorder="1" applyAlignment="1">
      <alignment vertical="center"/>
    </xf>
    <xf numFmtId="15" fontId="6" fillId="3" borderId="34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4" fillId="3" borderId="34" xfId="0" applyFont="1" applyFill="1" applyBorder="1"/>
    <xf numFmtId="15" fontId="6" fillId="3" borderId="34" xfId="0" applyNumberFormat="1" applyFont="1" applyFill="1" applyBorder="1"/>
    <xf numFmtId="1" fontId="4" fillId="3" borderId="0" xfId="0" applyNumberFormat="1" applyFont="1" applyFill="1"/>
    <xf numFmtId="0" fontId="4" fillId="3" borderId="0" xfId="0" applyFont="1" applyFill="1" applyAlignment="1">
      <alignment horizontal="left" indent="2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5" xfId="0" applyFont="1" applyBorder="1" applyAlignment="1" applyProtection="1">
      <alignment horizontal="left" indent="1"/>
      <protection locked="0"/>
    </xf>
    <xf numFmtId="0" fontId="18" fillId="4" borderId="0" xfId="0" applyFont="1" applyFill="1" applyBorder="1" applyAlignment="1" applyProtection="1">
      <alignment horizontal="center" vertical="center"/>
    </xf>
    <xf numFmtId="3" fontId="6" fillId="4" borderId="0" xfId="0" applyNumberFormat="1" applyFont="1" applyFill="1" applyBorder="1" applyAlignment="1" applyProtection="1">
      <alignment vertical="center"/>
      <protection locked="0"/>
    </xf>
    <xf numFmtId="3" fontId="9" fillId="0" borderId="29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 applyProtection="1">
      <alignment horizontal="right"/>
    </xf>
    <xf numFmtId="2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horizontal="right"/>
    </xf>
    <xf numFmtId="164" fontId="4" fillId="0" borderId="0" xfId="1" applyNumberFormat="1" applyFont="1" applyBorder="1" applyAlignment="1" applyProtection="1">
      <alignment horizontal="right"/>
    </xf>
    <xf numFmtId="1" fontId="4" fillId="0" borderId="0" xfId="1" applyNumberFormat="1" applyFont="1" applyBorder="1" applyAlignment="1" applyProtection="1">
      <alignment horizontal="right"/>
    </xf>
    <xf numFmtId="9" fontId="4" fillId="0" borderId="0" xfId="1" applyNumberFormat="1" applyFont="1" applyBorder="1" applyAlignment="1" applyProtection="1">
      <alignment horizontal="right"/>
    </xf>
    <xf numFmtId="2" fontId="4" fillId="0" borderId="0" xfId="1" applyNumberFormat="1" applyFont="1" applyBorder="1" applyAlignment="1" applyProtection="1">
      <alignment horizontal="right"/>
    </xf>
    <xf numFmtId="164" fontId="6" fillId="4" borderId="20" xfId="0" applyNumberFormat="1" applyFont="1" applyFill="1" applyBorder="1" applyAlignment="1" applyProtection="1">
      <alignment horizontal="right" indent="1"/>
      <protection locked="0"/>
    </xf>
    <xf numFmtId="164" fontId="4" fillId="0" borderId="20" xfId="0" applyNumberFormat="1" applyFont="1" applyFill="1" applyBorder="1" applyAlignment="1" applyProtection="1">
      <alignment horizontal="right" indent="1"/>
    </xf>
    <xf numFmtId="164" fontId="4" fillId="0" borderId="13" xfId="0" applyNumberFormat="1" applyFont="1" applyFill="1" applyBorder="1" applyAlignment="1" applyProtection="1">
      <alignment horizontal="right" indent="1"/>
    </xf>
    <xf numFmtId="164" fontId="6" fillId="4" borderId="13" xfId="0" applyNumberFormat="1" applyFont="1" applyFill="1" applyBorder="1" applyAlignment="1" applyProtection="1">
      <alignment horizontal="right" indent="1"/>
      <protection locked="0"/>
    </xf>
    <xf numFmtId="0" fontId="4" fillId="0" borderId="20" xfId="0" applyFont="1" applyBorder="1" applyAlignment="1" applyProtection="1">
      <alignment horizontal="right" indent="1"/>
    </xf>
    <xf numFmtId="0" fontId="4" fillId="0" borderId="13" xfId="0" applyFont="1" applyBorder="1" applyAlignment="1" applyProtection="1">
      <alignment horizontal="right" indent="1"/>
    </xf>
    <xf numFmtId="0" fontId="4" fillId="0" borderId="24" xfId="0" applyFont="1" applyBorder="1" applyAlignment="1" applyProtection="1">
      <alignment horizontal="right" indent="1"/>
    </xf>
    <xf numFmtId="0" fontId="4" fillId="0" borderId="25" xfId="0" applyFont="1" applyBorder="1" applyAlignment="1" applyProtection="1">
      <alignment horizontal="right" indent="1"/>
    </xf>
    <xf numFmtId="1" fontId="6" fillId="4" borderId="20" xfId="0" applyNumberFormat="1" applyFont="1" applyFill="1" applyBorder="1" applyAlignment="1" applyProtection="1">
      <alignment horizontal="right" indent="1"/>
      <protection locked="0"/>
    </xf>
    <xf numFmtId="1" fontId="6" fillId="4" borderId="13" xfId="0" applyNumberFormat="1" applyFont="1" applyFill="1" applyBorder="1" applyAlignment="1" applyProtection="1">
      <alignment horizontal="right" indent="1"/>
      <protection locked="0"/>
    </xf>
    <xf numFmtId="164" fontId="7" fillId="5" borderId="20" xfId="0" applyNumberFormat="1" applyFont="1" applyFill="1" applyBorder="1" applyAlignment="1" applyProtection="1">
      <alignment horizontal="right" indent="1"/>
    </xf>
    <xf numFmtId="164" fontId="7" fillId="5" borderId="13" xfId="0" applyNumberFormat="1" applyFont="1" applyFill="1" applyBorder="1" applyAlignment="1" applyProtection="1">
      <alignment horizontal="right" indent="1"/>
    </xf>
    <xf numFmtId="164" fontId="4" fillId="0" borderId="20" xfId="0" applyNumberFormat="1" applyFont="1" applyBorder="1" applyAlignment="1" applyProtection="1">
      <alignment horizontal="right" indent="1"/>
    </xf>
    <xf numFmtId="3" fontId="4" fillId="0" borderId="20" xfId="0" applyNumberFormat="1" applyFont="1" applyBorder="1" applyAlignment="1" applyProtection="1">
      <alignment horizontal="right" indent="1"/>
    </xf>
    <xf numFmtId="3" fontId="4" fillId="0" borderId="13" xfId="0" applyNumberFormat="1" applyFont="1" applyBorder="1" applyAlignment="1" applyProtection="1">
      <alignment horizontal="right" indent="1"/>
    </xf>
    <xf numFmtId="1" fontId="4" fillId="0" borderId="20" xfId="0" applyNumberFormat="1" applyFont="1" applyBorder="1" applyAlignment="1" applyProtection="1">
      <alignment horizontal="right" indent="1"/>
    </xf>
    <xf numFmtId="164" fontId="4" fillId="0" borderId="13" xfId="0" applyNumberFormat="1" applyFont="1" applyBorder="1" applyAlignment="1" applyProtection="1">
      <alignment horizontal="right" indent="1"/>
    </xf>
    <xf numFmtId="1" fontId="6" fillId="4" borderId="12" xfId="0" applyNumberFormat="1" applyFont="1" applyFill="1" applyBorder="1" applyAlignment="1" applyProtection="1">
      <alignment horizontal="right" indent="1"/>
      <protection locked="0"/>
    </xf>
    <xf numFmtId="1" fontId="6" fillId="4" borderId="0" xfId="0" applyNumberFormat="1" applyFont="1" applyFill="1" applyBorder="1" applyAlignment="1" applyProtection="1">
      <alignment horizontal="right" indent="1"/>
      <protection locked="0"/>
    </xf>
    <xf numFmtId="165" fontId="4" fillId="0" borderId="20" xfId="0" applyNumberFormat="1" applyFont="1" applyBorder="1" applyAlignment="1" applyProtection="1">
      <alignment horizontal="right" indent="1"/>
    </xf>
    <xf numFmtId="165" fontId="4" fillId="0" borderId="13" xfId="0" applyNumberFormat="1" applyFont="1" applyBorder="1" applyAlignment="1" applyProtection="1">
      <alignment horizontal="right" indent="1"/>
    </xf>
    <xf numFmtId="165" fontId="6" fillId="4" borderId="20" xfId="0" applyNumberFormat="1" applyFont="1" applyFill="1" applyBorder="1" applyAlignment="1" applyProtection="1">
      <alignment horizontal="right" indent="1"/>
      <protection locked="0"/>
    </xf>
    <xf numFmtId="165" fontId="6" fillId="4" borderId="13" xfId="0" applyNumberFormat="1" applyFont="1" applyFill="1" applyBorder="1" applyAlignment="1" applyProtection="1">
      <alignment horizontal="right" indent="1"/>
      <protection locked="0"/>
    </xf>
    <xf numFmtId="165" fontId="6" fillId="0" borderId="20" xfId="0" applyNumberFormat="1" applyFont="1" applyFill="1" applyBorder="1" applyAlignment="1" applyProtection="1">
      <alignment horizontal="right" indent="1"/>
    </xf>
    <xf numFmtId="165" fontId="6" fillId="0" borderId="13" xfId="0" applyNumberFormat="1" applyFont="1" applyFill="1" applyBorder="1" applyAlignment="1" applyProtection="1">
      <alignment horizontal="right" indent="1"/>
    </xf>
    <xf numFmtId="9" fontId="6" fillId="4" borderId="20" xfId="1" applyNumberFormat="1" applyFont="1" applyFill="1" applyBorder="1" applyAlignment="1" applyProtection="1">
      <alignment horizontal="right" indent="1"/>
    </xf>
    <xf numFmtId="9" fontId="6" fillId="4" borderId="13" xfId="1" applyNumberFormat="1" applyFont="1" applyFill="1" applyBorder="1" applyAlignment="1" applyProtection="1">
      <alignment horizontal="right" indent="1"/>
    </xf>
    <xf numFmtId="9" fontId="6" fillId="0" borderId="20" xfId="1" applyNumberFormat="1" applyFont="1" applyFill="1" applyBorder="1" applyAlignment="1" applyProtection="1">
      <alignment horizontal="right" indent="1"/>
    </xf>
    <xf numFmtId="9" fontId="6" fillId="0" borderId="13" xfId="1" applyNumberFormat="1" applyFont="1" applyFill="1" applyBorder="1" applyAlignment="1" applyProtection="1">
      <alignment horizontal="right" indent="1"/>
    </xf>
    <xf numFmtId="0" fontId="4" fillId="0" borderId="0" xfId="0" applyFont="1" applyBorder="1" applyAlignment="1" applyProtection="1">
      <alignment horizontal="right" indent="1"/>
    </xf>
    <xf numFmtId="0" fontId="4" fillId="0" borderId="5" xfId="0" applyFont="1" applyBorder="1" applyAlignment="1" applyProtection="1">
      <alignment horizontal="right" indent="1"/>
    </xf>
    <xf numFmtId="0" fontId="4" fillId="0" borderId="19" xfId="0" applyFont="1" applyBorder="1" applyAlignment="1" applyProtection="1">
      <alignment horizontal="right" indent="1"/>
    </xf>
    <xf numFmtId="166" fontId="4" fillId="0" borderId="20" xfId="0" applyNumberFormat="1" applyFont="1" applyBorder="1" applyAlignment="1" applyProtection="1">
      <alignment horizontal="right" indent="1"/>
    </xf>
    <xf numFmtId="165" fontId="4" fillId="0" borderId="20" xfId="0" applyNumberFormat="1" applyFont="1" applyFill="1" applyBorder="1" applyAlignment="1" applyProtection="1">
      <alignment horizontal="right" indent="1"/>
    </xf>
    <xf numFmtId="165" fontId="4" fillId="0" borderId="13" xfId="0" applyNumberFormat="1" applyFont="1" applyFill="1" applyBorder="1" applyAlignment="1" applyProtection="1">
      <alignment horizontal="right" indent="1"/>
    </xf>
    <xf numFmtId="40" fontId="9" fillId="0" borderId="20" xfId="0" applyNumberFormat="1" applyFont="1" applyBorder="1" applyAlignment="1" applyProtection="1">
      <alignment horizontal="right" indent="1"/>
    </xf>
    <xf numFmtId="40" fontId="9" fillId="0" borderId="13" xfId="0" applyNumberFormat="1" applyFont="1" applyBorder="1" applyAlignment="1" applyProtection="1">
      <alignment horizontal="right" indent="1"/>
    </xf>
    <xf numFmtId="167" fontId="6" fillId="4" borderId="20" xfId="0" applyNumberFormat="1" applyFont="1" applyFill="1" applyBorder="1" applyAlignment="1" applyProtection="1">
      <alignment horizontal="right" indent="1"/>
      <protection locked="0"/>
    </xf>
    <xf numFmtId="167" fontId="6" fillId="4" borderId="13" xfId="0" applyNumberFormat="1" applyFont="1" applyFill="1" applyBorder="1" applyAlignment="1" applyProtection="1">
      <alignment horizontal="right" indent="1"/>
      <protection locked="0"/>
    </xf>
    <xf numFmtId="38" fontId="6" fillId="4" borderId="20" xfId="0" applyNumberFormat="1" applyFont="1" applyFill="1" applyBorder="1" applyAlignment="1" applyProtection="1">
      <alignment horizontal="right" indent="1"/>
      <protection locked="0"/>
    </xf>
    <xf numFmtId="38" fontId="6" fillId="4" borderId="13" xfId="0" applyNumberFormat="1" applyFont="1" applyFill="1" applyBorder="1" applyAlignment="1" applyProtection="1">
      <alignment horizontal="right" indent="1"/>
      <protection locked="0"/>
    </xf>
    <xf numFmtId="38" fontId="6" fillId="0" borderId="20" xfId="0" applyNumberFormat="1" applyFont="1" applyFill="1" applyBorder="1" applyAlignment="1" applyProtection="1">
      <alignment horizontal="right" indent="1"/>
    </xf>
    <xf numFmtId="38" fontId="6" fillId="0" borderId="13" xfId="0" applyNumberFormat="1" applyFont="1" applyFill="1" applyBorder="1" applyAlignment="1" applyProtection="1">
      <alignment horizontal="right" indent="1"/>
    </xf>
    <xf numFmtId="9" fontId="6" fillId="4" borderId="20" xfId="1" applyNumberFormat="1" applyFont="1" applyFill="1" applyBorder="1" applyAlignment="1" applyProtection="1">
      <alignment horizontal="right" indent="1"/>
      <protection locked="0"/>
    </xf>
    <xf numFmtId="9" fontId="6" fillId="4" borderId="13" xfId="1" applyNumberFormat="1" applyFont="1" applyFill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</xf>
    <xf numFmtId="1" fontId="7" fillId="0" borderId="20" xfId="0" applyNumberFormat="1" applyFont="1" applyFill="1" applyBorder="1" applyAlignment="1" applyProtection="1">
      <alignment horizontal="right" indent="1"/>
    </xf>
    <xf numFmtId="1" fontId="7" fillId="0" borderId="13" xfId="0" applyNumberFormat="1" applyFont="1" applyFill="1" applyBorder="1" applyAlignment="1" applyProtection="1">
      <alignment horizontal="right" indent="1"/>
    </xf>
    <xf numFmtId="1" fontId="4" fillId="0" borderId="20" xfId="0" applyNumberFormat="1" applyFont="1" applyFill="1" applyBorder="1" applyAlignment="1" applyProtection="1">
      <alignment horizontal="right" indent="1"/>
    </xf>
    <xf numFmtId="1" fontId="4" fillId="0" borderId="13" xfId="0" applyNumberFormat="1" applyFont="1" applyFill="1" applyBorder="1" applyAlignment="1" applyProtection="1">
      <alignment horizontal="right" indent="1"/>
    </xf>
    <xf numFmtId="9" fontId="7" fillId="0" borderId="20" xfId="1" applyNumberFormat="1" applyFont="1" applyFill="1" applyBorder="1" applyAlignment="1" applyProtection="1">
      <alignment horizontal="right" indent="1"/>
    </xf>
    <xf numFmtId="9" fontId="7" fillId="0" borderId="13" xfId="1" applyNumberFormat="1" applyFont="1" applyFill="1" applyBorder="1" applyAlignment="1" applyProtection="1">
      <alignment horizontal="right" indent="1"/>
    </xf>
    <xf numFmtId="164" fontId="12" fillId="0" borderId="20" xfId="0" applyNumberFormat="1" applyFont="1" applyBorder="1" applyAlignment="1" applyProtection="1">
      <alignment horizontal="right" indent="1"/>
    </xf>
    <xf numFmtId="164" fontId="12" fillId="0" borderId="13" xfId="0" applyNumberFormat="1" applyFont="1" applyBorder="1" applyAlignment="1" applyProtection="1">
      <alignment horizontal="right" indent="1"/>
    </xf>
    <xf numFmtId="3" fontId="9" fillId="0" borderId="29" xfId="0" applyNumberFormat="1" applyFont="1" applyBorder="1" applyAlignment="1" applyProtection="1">
      <alignment horizontal="right" vertical="center" indent="1"/>
    </xf>
    <xf numFmtId="3" fontId="9" fillId="0" borderId="30" xfId="0" applyNumberFormat="1" applyFont="1" applyBorder="1" applyAlignment="1" applyProtection="1">
      <alignment horizontal="right" vertical="center" indent="1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horizontal="right" indent="1"/>
      <protection locked="0"/>
    </xf>
    <xf numFmtId="164" fontId="4" fillId="0" borderId="13" xfId="0" applyNumberFormat="1" applyFont="1" applyFill="1" applyBorder="1" applyAlignment="1" applyProtection="1">
      <alignment horizontal="right" indent="1"/>
      <protection locked="0"/>
    </xf>
    <xf numFmtId="16" fontId="4" fillId="0" borderId="20" xfId="0" applyNumberFormat="1" applyFont="1" applyBorder="1" applyAlignment="1" applyProtection="1">
      <alignment horizontal="right" indent="1"/>
      <protection locked="0"/>
    </xf>
    <xf numFmtId="0" fontId="4" fillId="0" borderId="20" xfId="0" applyFont="1" applyBorder="1" applyAlignment="1" applyProtection="1">
      <alignment horizontal="right" indent="1"/>
      <protection locked="0"/>
    </xf>
    <xf numFmtId="0" fontId="4" fillId="0" borderId="13" xfId="0" applyFont="1" applyBorder="1" applyAlignment="1" applyProtection="1">
      <alignment horizontal="right" indent="1"/>
      <protection locked="0"/>
    </xf>
    <xf numFmtId="16" fontId="4" fillId="0" borderId="24" xfId="0" applyNumberFormat="1" applyFont="1" applyBorder="1" applyAlignment="1" applyProtection="1">
      <alignment horizontal="right" indent="1"/>
      <protection locked="0"/>
    </xf>
    <xf numFmtId="0" fontId="4" fillId="0" borderId="24" xfId="0" applyFont="1" applyBorder="1" applyAlignment="1" applyProtection="1">
      <alignment horizontal="right" indent="1"/>
      <protection locked="0"/>
    </xf>
    <xf numFmtId="0" fontId="4" fillId="0" borderId="25" xfId="0" applyFont="1" applyBorder="1" applyAlignment="1" applyProtection="1">
      <alignment horizontal="right" indent="1"/>
      <protection locked="0"/>
    </xf>
    <xf numFmtId="164" fontId="7" fillId="5" borderId="20" xfId="0" applyNumberFormat="1" applyFont="1" applyFill="1" applyBorder="1" applyAlignment="1" applyProtection="1">
      <alignment horizontal="right" indent="1"/>
      <protection locked="0"/>
    </xf>
    <xf numFmtId="164" fontId="7" fillId="5" borderId="13" xfId="0" applyNumberFormat="1" applyFont="1" applyFill="1" applyBorder="1" applyAlignment="1" applyProtection="1">
      <alignment horizontal="right" indent="1"/>
      <protection locked="0"/>
    </xf>
    <xf numFmtId="164" fontId="4" fillId="0" borderId="20" xfId="0" applyNumberFormat="1" applyFont="1" applyBorder="1" applyAlignment="1" applyProtection="1">
      <alignment horizontal="right" indent="1"/>
      <protection locked="0"/>
    </xf>
    <xf numFmtId="3" fontId="4" fillId="0" borderId="20" xfId="0" applyNumberFormat="1" applyFont="1" applyBorder="1" applyAlignment="1" applyProtection="1">
      <alignment horizontal="right" indent="1"/>
      <protection locked="0"/>
    </xf>
    <xf numFmtId="3" fontId="4" fillId="0" borderId="13" xfId="0" applyNumberFormat="1" applyFont="1" applyBorder="1" applyAlignment="1" applyProtection="1">
      <alignment horizontal="right" indent="1"/>
      <protection locked="0"/>
    </xf>
    <xf numFmtId="1" fontId="4" fillId="0" borderId="20" xfId="0" applyNumberFormat="1" applyFont="1" applyBorder="1" applyAlignment="1" applyProtection="1">
      <alignment horizontal="right" indent="1"/>
      <protection locked="0"/>
    </xf>
    <xf numFmtId="164" fontId="4" fillId="0" borderId="13" xfId="0" applyNumberFormat="1" applyFont="1" applyBorder="1" applyAlignment="1" applyProtection="1">
      <alignment horizontal="right" indent="1"/>
      <protection locked="0"/>
    </xf>
    <xf numFmtId="165" fontId="4" fillId="0" borderId="20" xfId="0" applyNumberFormat="1" applyFont="1" applyBorder="1" applyAlignment="1" applyProtection="1">
      <alignment horizontal="right" indent="1"/>
      <protection locked="0"/>
    </xf>
    <xf numFmtId="165" fontId="4" fillId="0" borderId="13" xfId="0" applyNumberFormat="1" applyFont="1" applyBorder="1" applyAlignment="1" applyProtection="1">
      <alignment horizontal="right" indent="1"/>
      <protection locked="0"/>
    </xf>
    <xf numFmtId="165" fontId="6" fillId="0" borderId="20" xfId="0" applyNumberFormat="1" applyFont="1" applyFill="1" applyBorder="1" applyAlignment="1" applyProtection="1">
      <alignment horizontal="right" indent="1"/>
      <protection locked="0"/>
    </xf>
    <xf numFmtId="165" fontId="6" fillId="0" borderId="13" xfId="0" applyNumberFormat="1" applyFont="1" applyFill="1" applyBorder="1" applyAlignment="1" applyProtection="1">
      <alignment horizontal="right" indent="1"/>
      <protection locked="0"/>
    </xf>
    <xf numFmtId="9" fontId="6" fillId="0" borderId="20" xfId="1" applyNumberFormat="1" applyFont="1" applyFill="1" applyBorder="1" applyAlignment="1" applyProtection="1">
      <alignment horizontal="right" indent="1"/>
      <protection locked="0"/>
    </xf>
    <xf numFmtId="9" fontId="6" fillId="0" borderId="13" xfId="1" applyNumberFormat="1" applyFont="1" applyFill="1" applyBorder="1" applyAlignment="1" applyProtection="1">
      <alignment horizontal="right" indent="1"/>
      <protection locked="0"/>
    </xf>
    <xf numFmtId="16" fontId="4" fillId="0" borderId="0" xfId="0" applyNumberFormat="1" applyFont="1" applyBorder="1" applyAlignment="1" applyProtection="1">
      <alignment horizontal="right" indent="1"/>
      <protection locked="0"/>
    </xf>
    <xf numFmtId="0" fontId="4" fillId="0" borderId="0" xfId="0" applyFont="1" applyBorder="1" applyAlignment="1" applyProtection="1">
      <alignment horizontal="right" indent="1"/>
      <protection locked="0"/>
    </xf>
    <xf numFmtId="0" fontId="4" fillId="0" borderId="5" xfId="0" applyFont="1" applyBorder="1" applyAlignment="1" applyProtection="1">
      <alignment horizontal="right" indent="1"/>
      <protection locked="0"/>
    </xf>
    <xf numFmtId="16" fontId="4" fillId="0" borderId="12" xfId="0" applyNumberFormat="1" applyFont="1" applyBorder="1" applyAlignment="1" applyProtection="1">
      <alignment horizontal="right" indent="1"/>
      <protection locked="0"/>
    </xf>
    <xf numFmtId="0" fontId="4" fillId="0" borderId="19" xfId="0" applyFont="1" applyBorder="1" applyAlignment="1" applyProtection="1">
      <alignment horizontal="right" indent="1"/>
      <protection locked="0"/>
    </xf>
    <xf numFmtId="166" fontId="4" fillId="0" borderId="20" xfId="0" applyNumberFormat="1" applyFont="1" applyBorder="1" applyAlignment="1" applyProtection="1">
      <alignment horizontal="right" indent="1"/>
      <protection locked="0"/>
    </xf>
    <xf numFmtId="165" fontId="4" fillId="0" borderId="20" xfId="0" applyNumberFormat="1" applyFont="1" applyFill="1" applyBorder="1" applyAlignment="1" applyProtection="1">
      <alignment horizontal="right" indent="1"/>
      <protection locked="0"/>
    </xf>
    <xf numFmtId="165" fontId="4" fillId="0" borderId="13" xfId="0" applyNumberFormat="1" applyFont="1" applyFill="1" applyBorder="1" applyAlignment="1" applyProtection="1">
      <alignment horizontal="right" indent="1"/>
      <protection locked="0"/>
    </xf>
    <xf numFmtId="40" fontId="9" fillId="0" borderId="20" xfId="0" applyNumberFormat="1" applyFont="1" applyBorder="1" applyAlignment="1" applyProtection="1">
      <alignment horizontal="right" indent="1"/>
      <protection locked="0"/>
    </xf>
    <xf numFmtId="40" fontId="9" fillId="0" borderId="13" xfId="0" applyNumberFormat="1" applyFont="1" applyBorder="1" applyAlignment="1" applyProtection="1">
      <alignment horizontal="right" indent="1"/>
      <protection locked="0"/>
    </xf>
    <xf numFmtId="38" fontId="6" fillId="0" borderId="20" xfId="0" applyNumberFormat="1" applyFont="1" applyFill="1" applyBorder="1" applyAlignment="1" applyProtection="1">
      <alignment horizontal="right" indent="1"/>
      <protection locked="0"/>
    </xf>
    <xf numFmtId="38" fontId="6" fillId="0" borderId="13" xfId="0" applyNumberFormat="1" applyFont="1" applyFill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1" fontId="7" fillId="0" borderId="20" xfId="0" applyNumberFormat="1" applyFont="1" applyFill="1" applyBorder="1" applyAlignment="1" applyProtection="1">
      <alignment horizontal="right" indent="1"/>
      <protection locked="0"/>
    </xf>
    <xf numFmtId="1" fontId="7" fillId="0" borderId="13" xfId="0" applyNumberFormat="1" applyFont="1" applyFill="1" applyBorder="1" applyAlignment="1" applyProtection="1">
      <alignment horizontal="right" indent="1"/>
      <protection locked="0"/>
    </xf>
    <xf numFmtId="1" fontId="4" fillId="0" borderId="20" xfId="0" applyNumberFormat="1" applyFont="1" applyFill="1" applyBorder="1" applyAlignment="1" applyProtection="1">
      <alignment horizontal="right" indent="1"/>
      <protection locked="0"/>
    </xf>
    <xf numFmtId="1" fontId="4" fillId="0" borderId="13" xfId="0" applyNumberFormat="1" applyFont="1" applyFill="1" applyBorder="1" applyAlignment="1" applyProtection="1">
      <alignment horizontal="right" indent="1"/>
      <protection locked="0"/>
    </xf>
    <xf numFmtId="9" fontId="7" fillId="0" borderId="20" xfId="1" applyNumberFormat="1" applyFont="1" applyFill="1" applyBorder="1" applyAlignment="1" applyProtection="1">
      <alignment horizontal="right" indent="1"/>
      <protection locked="0"/>
    </xf>
    <xf numFmtId="9" fontId="7" fillId="0" borderId="13" xfId="1" applyNumberFormat="1" applyFont="1" applyFill="1" applyBorder="1" applyAlignment="1" applyProtection="1">
      <alignment horizontal="right" indent="1"/>
      <protection locked="0"/>
    </xf>
    <xf numFmtId="164" fontId="12" fillId="0" borderId="20" xfId="0" applyNumberFormat="1" applyFont="1" applyBorder="1" applyAlignment="1" applyProtection="1">
      <alignment horizontal="right" indent="1"/>
      <protection locked="0"/>
    </xf>
    <xf numFmtId="164" fontId="12" fillId="0" borderId="13" xfId="0" applyNumberFormat="1" applyFont="1" applyBorder="1" applyAlignment="1" applyProtection="1">
      <alignment horizontal="right" indent="1"/>
      <protection locked="0"/>
    </xf>
    <xf numFmtId="3" fontId="9" fillId="0" borderId="29" xfId="0" applyNumberFormat="1" applyFont="1" applyBorder="1" applyAlignment="1" applyProtection="1">
      <alignment horizontal="right" vertical="center" indent="1"/>
      <protection locked="0"/>
    </xf>
    <xf numFmtId="3" fontId="9" fillId="0" borderId="30" xfId="0" applyNumberFormat="1" applyFont="1" applyBorder="1" applyAlignment="1" applyProtection="1">
      <alignment horizontal="right" vertical="center" indent="1"/>
      <protection locked="0"/>
    </xf>
    <xf numFmtId="164" fontId="4" fillId="0" borderId="0" xfId="0" applyNumberFormat="1" applyFont="1" applyBorder="1" applyAlignment="1" applyProtection="1">
      <alignment horizontal="right"/>
      <protection locked="0"/>
    </xf>
    <xf numFmtId="2" fontId="4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1" fontId="4" fillId="0" borderId="0" xfId="0" applyNumberFormat="1" applyFont="1" applyBorder="1" applyAlignment="1" applyProtection="1">
      <alignment horizontal="right"/>
      <protection locked="0"/>
    </xf>
    <xf numFmtId="164" fontId="4" fillId="0" borderId="0" xfId="1" applyNumberFormat="1" applyFont="1" applyBorder="1" applyAlignment="1" applyProtection="1">
      <alignment horizontal="right"/>
      <protection locked="0"/>
    </xf>
    <xf numFmtId="1" fontId="4" fillId="0" borderId="0" xfId="1" applyNumberFormat="1" applyFont="1" applyBorder="1" applyAlignment="1" applyProtection="1">
      <alignment horizontal="right"/>
      <protection locked="0"/>
    </xf>
    <xf numFmtId="9" fontId="4" fillId="0" borderId="0" xfId="1" applyNumberFormat="1" applyFont="1" applyBorder="1" applyAlignment="1" applyProtection="1">
      <alignment horizontal="right"/>
      <protection locked="0"/>
    </xf>
    <xf numFmtId="2" fontId="4" fillId="0" borderId="0" xfId="1" applyNumberFormat="1" applyFont="1" applyBorder="1" applyAlignment="1" applyProtection="1">
      <alignment horizontal="right"/>
      <protection locked="0"/>
    </xf>
    <xf numFmtId="3" fontId="4" fillId="3" borderId="0" xfId="0" applyNumberFormat="1" applyFont="1" applyFill="1" applyBorder="1" applyAlignment="1">
      <alignment horizontal="right" vertical="center"/>
    </xf>
    <xf numFmtId="1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2" fillId="2" borderId="2" xfId="0" applyFont="1" applyFill="1" applyBorder="1" applyAlignment="1" applyProtection="1">
      <alignment horizontal="right" vertical="center"/>
    </xf>
    <xf numFmtId="3" fontId="9" fillId="0" borderId="0" xfId="0" applyNumberFormat="1" applyFont="1" applyBorder="1" applyAlignment="1" applyProtection="1">
      <alignment horizontal="right" vertical="center"/>
    </xf>
    <xf numFmtId="16" fontId="4" fillId="0" borderId="0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15" fontId="6" fillId="4" borderId="7" xfId="0" applyNumberFormat="1" applyFont="1" applyFill="1" applyBorder="1" applyAlignment="1" applyProtection="1">
      <alignment horizontal="right" vertical="center"/>
      <protection locked="0"/>
    </xf>
    <xf numFmtId="0" fontId="6" fillId="4" borderId="12" xfId="0" applyFont="1" applyFill="1" applyBorder="1" applyAlignment="1" applyProtection="1">
      <alignment horizontal="right" vertical="center"/>
      <protection locked="0"/>
    </xf>
    <xf numFmtId="15" fontId="8" fillId="0" borderId="17" xfId="0" applyNumberFormat="1" applyFont="1" applyFill="1" applyBorder="1" applyAlignment="1" applyProtection="1">
      <alignment horizontal="right" vertical="center"/>
    </xf>
    <xf numFmtId="1" fontId="7" fillId="5" borderId="12" xfId="0" applyNumberFormat="1" applyFont="1" applyFill="1" applyBorder="1" applyAlignment="1" applyProtection="1">
      <alignment horizontal="right" vertical="center"/>
    </xf>
    <xf numFmtId="3" fontId="6" fillId="4" borderId="12" xfId="0" applyNumberFormat="1" applyFont="1" applyFill="1" applyBorder="1" applyAlignment="1" applyProtection="1">
      <alignment horizontal="right" vertical="center"/>
      <protection locked="0"/>
    </xf>
    <xf numFmtId="16" fontId="4" fillId="0" borderId="20" xfId="0" applyNumberFormat="1" applyFont="1" applyBorder="1" applyAlignment="1" applyProtection="1">
      <alignment horizontal="right" vertical="center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164" fontId="4" fillId="0" borderId="20" xfId="0" applyNumberFormat="1" applyFont="1" applyFill="1" applyBorder="1" applyAlignment="1" applyProtection="1">
      <alignment horizontal="right" vertical="center"/>
    </xf>
    <xf numFmtId="16" fontId="4" fillId="0" borderId="24" xfId="0" applyNumberFormat="1" applyFont="1" applyBorder="1" applyAlignment="1" applyProtection="1">
      <alignment horizontal="right" vertical="center"/>
    </xf>
    <xf numFmtId="1" fontId="6" fillId="4" borderId="20" xfId="0" applyNumberFormat="1" applyFont="1" applyFill="1" applyBorder="1" applyAlignment="1" applyProtection="1">
      <alignment horizontal="right" vertical="center"/>
      <protection locked="0"/>
    </xf>
    <xf numFmtId="164" fontId="7" fillId="5" borderId="20" xfId="0" applyNumberFormat="1" applyFont="1" applyFill="1" applyBorder="1" applyAlignment="1" applyProtection="1">
      <alignment horizontal="right" vertical="center"/>
    </xf>
    <xf numFmtId="164" fontId="4" fillId="0" borderId="20" xfId="0" applyNumberFormat="1" applyFont="1" applyBorder="1" applyAlignment="1" applyProtection="1">
      <alignment horizontal="right" vertical="center"/>
    </xf>
    <xf numFmtId="3" fontId="4" fillId="0" borderId="20" xfId="0" applyNumberFormat="1" applyFont="1" applyBorder="1" applyAlignment="1" applyProtection="1">
      <alignment horizontal="right" vertical="center"/>
    </xf>
    <xf numFmtId="1" fontId="4" fillId="0" borderId="20" xfId="0" applyNumberFormat="1" applyFont="1" applyBorder="1" applyAlignment="1" applyProtection="1">
      <alignment horizontal="right" vertical="center"/>
    </xf>
    <xf numFmtId="165" fontId="4" fillId="0" borderId="20" xfId="0" applyNumberFormat="1" applyFont="1" applyBorder="1" applyAlignment="1" applyProtection="1">
      <alignment horizontal="right" vertical="center"/>
    </xf>
    <xf numFmtId="165" fontId="6" fillId="4" borderId="20" xfId="0" applyNumberFormat="1" applyFont="1" applyFill="1" applyBorder="1" applyAlignment="1" applyProtection="1">
      <alignment horizontal="right" vertical="center"/>
      <protection locked="0"/>
    </xf>
    <xf numFmtId="165" fontId="6" fillId="0" borderId="20" xfId="0" applyNumberFormat="1" applyFont="1" applyFill="1" applyBorder="1" applyAlignment="1" applyProtection="1">
      <alignment horizontal="right" vertical="center"/>
    </xf>
    <xf numFmtId="9" fontId="6" fillId="4" borderId="20" xfId="1" applyNumberFormat="1" applyFont="1" applyFill="1" applyBorder="1" applyAlignment="1" applyProtection="1">
      <alignment horizontal="right" vertical="center"/>
    </xf>
    <xf numFmtId="9" fontId="6" fillId="0" borderId="20" xfId="1" applyNumberFormat="1" applyFont="1" applyFill="1" applyBorder="1" applyAlignment="1" applyProtection="1">
      <alignment horizontal="right" vertical="center"/>
    </xf>
    <xf numFmtId="16" fontId="4" fillId="0" borderId="12" xfId="0" applyNumberFormat="1" applyFont="1" applyBorder="1" applyAlignment="1" applyProtection="1">
      <alignment horizontal="right" vertical="center"/>
    </xf>
    <xf numFmtId="165" fontId="4" fillId="0" borderId="20" xfId="0" applyNumberFormat="1" applyFont="1" applyFill="1" applyBorder="1" applyAlignment="1" applyProtection="1">
      <alignment horizontal="right" vertical="center"/>
    </xf>
    <xf numFmtId="40" fontId="9" fillId="0" borderId="20" xfId="0" applyNumberFormat="1" applyFont="1" applyBorder="1" applyAlignment="1" applyProtection="1">
      <alignment horizontal="right" vertical="center"/>
    </xf>
    <xf numFmtId="167" fontId="6" fillId="4" borderId="20" xfId="0" applyNumberFormat="1" applyFont="1" applyFill="1" applyBorder="1" applyAlignment="1" applyProtection="1">
      <alignment horizontal="right" vertical="center"/>
      <protection locked="0"/>
    </xf>
    <xf numFmtId="38" fontId="6" fillId="4" borderId="20" xfId="0" applyNumberFormat="1" applyFont="1" applyFill="1" applyBorder="1" applyAlignment="1" applyProtection="1">
      <alignment horizontal="right" vertical="center"/>
      <protection locked="0"/>
    </xf>
    <xf numFmtId="38" fontId="6" fillId="0" borderId="20" xfId="0" applyNumberFormat="1" applyFont="1" applyFill="1" applyBorder="1" applyAlignment="1" applyProtection="1">
      <alignment horizontal="right" vertical="center"/>
    </xf>
    <xf numFmtId="9" fontId="6" fillId="4" borderId="20" xfId="1" applyNumberFormat="1" applyFont="1" applyFill="1" applyBorder="1" applyAlignment="1" applyProtection="1">
      <alignment horizontal="right" vertical="center"/>
      <protection locked="0"/>
    </xf>
    <xf numFmtId="1" fontId="7" fillId="0" borderId="20" xfId="0" applyNumberFormat="1" applyFont="1" applyFill="1" applyBorder="1" applyAlignment="1" applyProtection="1">
      <alignment horizontal="right" vertical="center"/>
    </xf>
    <xf numFmtId="1" fontId="4" fillId="0" borderId="20" xfId="0" applyNumberFormat="1" applyFont="1" applyFill="1" applyBorder="1" applyAlignment="1" applyProtection="1">
      <alignment horizontal="right" vertical="center"/>
    </xf>
    <xf numFmtId="9" fontId="7" fillId="0" borderId="20" xfId="1" applyNumberFormat="1" applyFont="1" applyFill="1" applyBorder="1" applyAlignment="1" applyProtection="1">
      <alignment horizontal="right" vertical="center"/>
    </xf>
    <xf numFmtId="164" fontId="12" fillId="0" borderId="20" xfId="0" applyNumberFormat="1" applyFont="1" applyBorder="1" applyAlignment="1" applyProtection="1">
      <alignment horizontal="right" vertical="center"/>
    </xf>
    <xf numFmtId="2" fontId="4" fillId="0" borderId="0" xfId="0" applyNumberFormat="1" applyFont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16" fontId="4" fillId="0" borderId="0" xfId="0" applyNumberFormat="1" applyFont="1" applyAlignment="1" applyProtection="1">
      <alignment horizontal="right" vertical="center"/>
    </xf>
    <xf numFmtId="0" fontId="4" fillId="0" borderId="32" xfId="0" applyFont="1" applyBorder="1" applyAlignment="1" applyProtection="1">
      <alignment horizontal="center"/>
    </xf>
    <xf numFmtId="0" fontId="4" fillId="0" borderId="3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indent="1"/>
    </xf>
    <xf numFmtId="0" fontId="4" fillId="0" borderId="5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quotePrefix="1" applyFont="1" applyBorder="1" applyAlignment="1" applyProtection="1">
      <alignment horizontal="left"/>
    </xf>
    <xf numFmtId="0" fontId="4" fillId="0" borderId="19" xfId="0" quotePrefix="1" applyFont="1" applyBorder="1" applyAlignment="1" applyProtection="1">
      <alignment horizontal="left"/>
    </xf>
    <xf numFmtId="0" fontId="4" fillId="0" borderId="27" xfId="0" quotePrefix="1" applyFont="1" applyBorder="1" applyAlignment="1" applyProtection="1">
      <alignment horizontal="left" vertical="center"/>
    </xf>
    <xf numFmtId="0" fontId="4" fillId="0" borderId="28" xfId="0" quotePrefix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center"/>
    </xf>
    <xf numFmtId="0" fontId="4" fillId="0" borderId="19" xfId="0" quotePrefix="1" applyFont="1" applyBorder="1" applyAlignment="1" applyProtection="1">
      <alignment horizontal="center"/>
    </xf>
    <xf numFmtId="0" fontId="4" fillId="0" borderId="22" xfId="0" quotePrefix="1" applyFont="1" applyBorder="1" applyAlignment="1" applyProtection="1">
      <alignment horizontal="left"/>
    </xf>
    <xf numFmtId="0" fontId="4" fillId="0" borderId="23" xfId="0" quotePrefix="1" applyFont="1" applyBorder="1" applyAlignment="1" applyProtection="1">
      <alignment horizontal="left"/>
    </xf>
    <xf numFmtId="0" fontId="4" fillId="0" borderId="15" xfId="0" quotePrefix="1" applyFont="1" applyBorder="1" applyAlignment="1" applyProtection="1">
      <alignment horizontal="left"/>
    </xf>
    <xf numFmtId="0" fontId="4" fillId="0" borderId="16" xfId="0" quotePrefix="1" applyFont="1" applyBorder="1" applyAlignment="1" applyProtection="1">
      <alignment horizontal="left"/>
    </xf>
    <xf numFmtId="0" fontId="6" fillId="0" borderId="0" xfId="0" quotePrefix="1" applyFont="1" applyBorder="1" applyAlignment="1" applyProtection="1">
      <alignment horizontal="center"/>
    </xf>
    <xf numFmtId="0" fontId="6" fillId="0" borderId="19" xfId="0" quotePrefix="1" applyFont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left"/>
      <protection locked="0"/>
    </xf>
    <xf numFmtId="14" fontId="8" fillId="4" borderId="0" xfId="0" applyNumberFormat="1" applyFont="1" applyFill="1" applyBorder="1" applyAlignment="1" applyProtection="1">
      <alignment horizontal="left"/>
      <protection locked="0"/>
    </xf>
    <xf numFmtId="0" fontId="6" fillId="0" borderId="2" xfId="0" quotePrefix="1" applyFont="1" applyBorder="1" applyAlignment="1" applyProtection="1">
      <alignment horizontal="center"/>
    </xf>
    <xf numFmtId="0" fontId="6" fillId="0" borderId="6" xfId="0" quotePrefix="1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5" xfId="0" applyFont="1" applyBorder="1" applyAlignment="1" applyProtection="1">
      <alignment horizontal="left" indent="1"/>
      <protection locked="0"/>
    </xf>
    <xf numFmtId="0" fontId="4" fillId="0" borderId="0" xfId="0" quotePrefix="1" applyFont="1" applyBorder="1" applyAlignment="1" applyProtection="1">
      <alignment horizontal="left"/>
      <protection locked="0"/>
    </xf>
    <xf numFmtId="0" fontId="4" fillId="0" borderId="19" xfId="0" quotePrefix="1" applyFont="1" applyBorder="1" applyAlignment="1" applyProtection="1">
      <alignment horizontal="left"/>
      <protection locked="0"/>
    </xf>
    <xf numFmtId="0" fontId="4" fillId="0" borderId="27" xfId="0" quotePrefix="1" applyFont="1" applyBorder="1" applyAlignment="1" applyProtection="1">
      <alignment horizontal="left" vertical="center"/>
      <protection locked="0"/>
    </xf>
    <xf numFmtId="0" fontId="4" fillId="0" borderId="28" xfId="0" quotePrefix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quotePrefix="1" applyFont="1" applyBorder="1" applyAlignment="1" applyProtection="1">
      <alignment horizontal="center"/>
      <protection locked="0"/>
    </xf>
    <xf numFmtId="0" fontId="4" fillId="0" borderId="19" xfId="0" quotePrefix="1" applyFont="1" applyBorder="1" applyAlignment="1" applyProtection="1">
      <alignment horizontal="center"/>
      <protection locked="0"/>
    </xf>
    <xf numFmtId="0" fontId="4" fillId="0" borderId="22" xfId="0" quotePrefix="1" applyFont="1" applyBorder="1" applyAlignment="1" applyProtection="1">
      <alignment horizontal="left"/>
      <protection locked="0"/>
    </xf>
    <xf numFmtId="0" fontId="4" fillId="0" borderId="23" xfId="0" quotePrefix="1" applyFont="1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6" fillId="0" borderId="2" xfId="0" quotePrefix="1" applyFont="1" applyBorder="1" applyAlignment="1" applyProtection="1">
      <alignment horizontal="center"/>
      <protection locked="0"/>
    </xf>
    <xf numFmtId="0" fontId="6" fillId="0" borderId="6" xfId="0" quotePrefix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4" fillId="0" borderId="15" xfId="0" quotePrefix="1" applyFont="1" applyBorder="1" applyAlignment="1" applyProtection="1">
      <alignment horizontal="left"/>
      <protection locked="0"/>
    </xf>
    <xf numFmtId="0" fontId="4" fillId="0" borderId="16" xfId="0" quotePrefix="1" applyFont="1" applyBorder="1" applyAlignment="1" applyProtection="1">
      <alignment horizontal="left"/>
      <protection locked="0"/>
    </xf>
    <xf numFmtId="0" fontId="6" fillId="0" borderId="0" xfId="0" quotePrefix="1" applyFont="1" applyBorder="1" applyAlignment="1" applyProtection="1">
      <alignment horizontal="center"/>
      <protection locked="0"/>
    </xf>
    <xf numFmtId="0" fontId="6" fillId="0" borderId="19" xfId="0" quotePrefix="1" applyFont="1" applyBorder="1" applyAlignment="1" applyProtection="1">
      <alignment horizontal="center"/>
      <protection locked="0"/>
    </xf>
    <xf numFmtId="9" fontId="6" fillId="4" borderId="0" xfId="1" applyNumberFormat="1" applyFont="1" applyFill="1" applyBorder="1" applyAlignment="1" applyProtection="1">
      <alignment horizontal="right"/>
      <protection locked="0"/>
    </xf>
    <xf numFmtId="9" fontId="6" fillId="4" borderId="0" xfId="1" applyNumberFormat="1" applyFont="1" applyFill="1" applyBorder="1" applyAlignment="1" applyProtection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800"/>
            </a:pPr>
            <a:r>
              <a:rPr lang="en-NZ" sz="1800"/>
              <a:t>Average Pasture Cover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529472939079"/>
          <c:y val="0.1155351278764573"/>
          <c:w val="0.85546884330912565"/>
          <c:h val="0.60830543856436547"/>
        </c:manualLayout>
      </c:layout>
      <c:lineChart>
        <c:grouping val="standard"/>
        <c:varyColors val="0"/>
        <c:ser>
          <c:idx val="0"/>
          <c:order val="0"/>
          <c:tx>
            <c:strRef>
              <c:f>Graphs!$B$3</c:f>
              <c:strCache>
                <c:ptCount val="1"/>
                <c:pt idx="0">
                  <c:v>Budgeted Pasture Cover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Graphs!$C$2:$O$2</c:f>
              <c:strCache>
                <c:ptCount val="13"/>
                <c:pt idx="0">
                  <c:v>Start</c:v>
                </c:pt>
                <c:pt idx="1">
                  <c:v>30-Jun-16</c:v>
                </c:pt>
                <c:pt idx="2">
                  <c:v>31-Jul-16</c:v>
                </c:pt>
                <c:pt idx="3">
                  <c:v>31-Aug-16</c:v>
                </c:pt>
                <c:pt idx="4">
                  <c:v>30-Sep-16</c:v>
                </c:pt>
                <c:pt idx="5">
                  <c:v>31-Oct-16</c:v>
                </c:pt>
                <c:pt idx="6">
                  <c:v>30-Nov-16</c:v>
                </c:pt>
                <c:pt idx="7">
                  <c:v>31-Dec-16</c:v>
                </c:pt>
                <c:pt idx="8">
                  <c:v>31-Jan-17</c:v>
                </c:pt>
                <c:pt idx="9">
                  <c:v>28-Feb-17</c:v>
                </c:pt>
                <c:pt idx="10">
                  <c:v>31-Mar-17</c:v>
                </c:pt>
                <c:pt idx="11">
                  <c:v>30-Apr-17</c:v>
                </c:pt>
                <c:pt idx="12">
                  <c:v>31-May-17</c:v>
                </c:pt>
              </c:strCache>
            </c:strRef>
          </c:cat>
          <c:val>
            <c:numRef>
              <c:f>Graphs!$C$3:$O$3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B-458C-BF52-137E5570B81E}"/>
            </c:ext>
          </c:extLst>
        </c:ser>
        <c:ser>
          <c:idx val="1"/>
          <c:order val="1"/>
          <c:tx>
            <c:strRef>
              <c:f>Graphs!$B$4</c:f>
              <c:strCache>
                <c:ptCount val="1"/>
                <c:pt idx="0">
                  <c:v>Actual Pasture Cover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Graphs!$C$2:$O$2</c:f>
              <c:strCache>
                <c:ptCount val="13"/>
                <c:pt idx="0">
                  <c:v>Start</c:v>
                </c:pt>
                <c:pt idx="1">
                  <c:v>30-Jun-16</c:v>
                </c:pt>
                <c:pt idx="2">
                  <c:v>31-Jul-16</c:v>
                </c:pt>
                <c:pt idx="3">
                  <c:v>31-Aug-16</c:v>
                </c:pt>
                <c:pt idx="4">
                  <c:v>30-Sep-16</c:v>
                </c:pt>
                <c:pt idx="5">
                  <c:v>31-Oct-16</c:v>
                </c:pt>
                <c:pt idx="6">
                  <c:v>30-Nov-16</c:v>
                </c:pt>
                <c:pt idx="7">
                  <c:v>31-Dec-16</c:v>
                </c:pt>
                <c:pt idx="8">
                  <c:v>31-Jan-17</c:v>
                </c:pt>
                <c:pt idx="9">
                  <c:v>28-Feb-17</c:v>
                </c:pt>
                <c:pt idx="10">
                  <c:v>31-Mar-17</c:v>
                </c:pt>
                <c:pt idx="11">
                  <c:v>30-Apr-17</c:v>
                </c:pt>
                <c:pt idx="12">
                  <c:v>31-May-17</c:v>
                </c:pt>
              </c:strCache>
            </c:strRef>
          </c:cat>
          <c:val>
            <c:numRef>
              <c:f>Graphs!$C$4:$O$4</c:f>
              <c:numCache>
                <c:formatCode>#,##0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B-458C-BF52-137E5570B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696448"/>
        <c:axId val="1"/>
      </c:lineChart>
      <c:catAx>
        <c:axId val="35269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Average Pasture Cover (kgDM/ha)</a:t>
                </a:r>
              </a:p>
            </c:rich>
          </c:tx>
          <c:layout>
            <c:manualLayout>
              <c:xMode val="edge"/>
              <c:yMode val="edge"/>
              <c:x val="2.0717721050684423E-2"/>
              <c:y val="0.1155351278764573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52696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Feed Demand and Supply by Feed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483838746835805E-2"/>
          <c:y val="0.10045707633853587"/>
          <c:w val="0.89263439014188284"/>
          <c:h val="0.62739910453575742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Graphs!$B$33</c:f>
              <c:strCache>
                <c:ptCount val="1"/>
                <c:pt idx="0">
                  <c:v>Pasture base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'[1]Feed Budget'!$D$8:$O$8</c:f>
              <c:numCache>
                <c:formatCode>d\-mmm\-yy</c:formatCode>
                <c:ptCount val="12"/>
                <c:pt idx="0">
                  <c:v>42551</c:v>
                </c:pt>
                <c:pt idx="1">
                  <c:v>42582</c:v>
                </c:pt>
                <c:pt idx="2">
                  <c:v>42613</c:v>
                </c:pt>
                <c:pt idx="3">
                  <c:v>42643</c:v>
                </c:pt>
                <c:pt idx="4">
                  <c:v>42674</c:v>
                </c:pt>
                <c:pt idx="5">
                  <c:v>42704</c:v>
                </c:pt>
                <c:pt idx="6">
                  <c:v>42735</c:v>
                </c:pt>
                <c:pt idx="7">
                  <c:v>42766</c:v>
                </c:pt>
                <c:pt idx="8">
                  <c:v>42794</c:v>
                </c:pt>
                <c:pt idx="9">
                  <c:v>42825</c:v>
                </c:pt>
                <c:pt idx="10">
                  <c:v>42855</c:v>
                </c:pt>
                <c:pt idx="11">
                  <c:v>42886</c:v>
                </c:pt>
              </c:numCache>
            </c:numRef>
          </c:cat>
          <c:val>
            <c:numRef>
              <c:f>Graphs!$D$33:$O$33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A-43FD-8FE5-5B3478DAFEC2}"/>
            </c:ext>
          </c:extLst>
        </c:ser>
        <c:ser>
          <c:idx val="4"/>
          <c:order val="3"/>
          <c:tx>
            <c:strRef>
              <c:f>Graphs!$B$34</c:f>
              <c:strCache>
                <c:ptCount val="1"/>
                <c:pt idx="0">
                  <c:v>N assisted pasture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'[1]Feed Budget'!$D$8:$O$8</c:f>
              <c:numCache>
                <c:formatCode>d\-mmm\-yy</c:formatCode>
                <c:ptCount val="12"/>
                <c:pt idx="0">
                  <c:v>42551</c:v>
                </c:pt>
                <c:pt idx="1">
                  <c:v>42582</c:v>
                </c:pt>
                <c:pt idx="2">
                  <c:v>42613</c:v>
                </c:pt>
                <c:pt idx="3">
                  <c:v>42643</c:v>
                </c:pt>
                <c:pt idx="4">
                  <c:v>42674</c:v>
                </c:pt>
                <c:pt idx="5">
                  <c:v>42704</c:v>
                </c:pt>
                <c:pt idx="6">
                  <c:v>42735</c:v>
                </c:pt>
                <c:pt idx="7">
                  <c:v>42766</c:v>
                </c:pt>
                <c:pt idx="8">
                  <c:v>42794</c:v>
                </c:pt>
                <c:pt idx="9">
                  <c:v>42825</c:v>
                </c:pt>
                <c:pt idx="10">
                  <c:v>42855</c:v>
                </c:pt>
                <c:pt idx="11">
                  <c:v>42886</c:v>
                </c:pt>
              </c:numCache>
            </c:numRef>
          </c:cat>
          <c:val>
            <c:numRef>
              <c:f>Graphs!$D$34:$O$34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A-43FD-8FE5-5B3478DAFEC2}"/>
            </c:ext>
          </c:extLst>
        </c:ser>
        <c:ser>
          <c:idx val="5"/>
          <c:order val="4"/>
          <c:tx>
            <c:strRef>
              <c:f>Graphs!$B$35</c:f>
              <c:strCache>
                <c:ptCount val="1"/>
                <c:pt idx="0">
                  <c:v>Supplement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'[1]Feed Budget'!$D$8:$O$8</c:f>
              <c:numCache>
                <c:formatCode>d\-mmm\-yy</c:formatCode>
                <c:ptCount val="12"/>
                <c:pt idx="0">
                  <c:v>42551</c:v>
                </c:pt>
                <c:pt idx="1">
                  <c:v>42582</c:v>
                </c:pt>
                <c:pt idx="2">
                  <c:v>42613</c:v>
                </c:pt>
                <c:pt idx="3">
                  <c:v>42643</c:v>
                </c:pt>
                <c:pt idx="4">
                  <c:v>42674</c:v>
                </c:pt>
                <c:pt idx="5">
                  <c:v>42704</c:v>
                </c:pt>
                <c:pt idx="6">
                  <c:v>42735</c:v>
                </c:pt>
                <c:pt idx="7">
                  <c:v>42766</c:v>
                </c:pt>
                <c:pt idx="8">
                  <c:v>42794</c:v>
                </c:pt>
                <c:pt idx="9">
                  <c:v>42825</c:v>
                </c:pt>
                <c:pt idx="10">
                  <c:v>42855</c:v>
                </c:pt>
                <c:pt idx="11">
                  <c:v>42886</c:v>
                </c:pt>
              </c:numCache>
            </c:numRef>
          </c:cat>
          <c:val>
            <c:numRef>
              <c:f>Graphs!$D$35:$O$35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A-43FD-8FE5-5B3478DAFEC2}"/>
            </c:ext>
          </c:extLst>
        </c:ser>
        <c:ser>
          <c:idx val="6"/>
          <c:order val="5"/>
          <c:tx>
            <c:strRef>
              <c:f>Graphs!$B$36</c:f>
              <c:strCache>
                <c:ptCount val="1"/>
                <c:pt idx="0">
                  <c:v>Crop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'[1]Feed Budget'!$D$8:$O$8</c:f>
              <c:numCache>
                <c:formatCode>d\-mmm\-yy</c:formatCode>
                <c:ptCount val="12"/>
                <c:pt idx="0">
                  <c:v>42551</c:v>
                </c:pt>
                <c:pt idx="1">
                  <c:v>42582</c:v>
                </c:pt>
                <c:pt idx="2">
                  <c:v>42613</c:v>
                </c:pt>
                <c:pt idx="3">
                  <c:v>42643</c:v>
                </c:pt>
                <c:pt idx="4">
                  <c:v>42674</c:v>
                </c:pt>
                <c:pt idx="5">
                  <c:v>42704</c:v>
                </c:pt>
                <c:pt idx="6">
                  <c:v>42735</c:v>
                </c:pt>
                <c:pt idx="7">
                  <c:v>42766</c:v>
                </c:pt>
                <c:pt idx="8">
                  <c:v>42794</c:v>
                </c:pt>
                <c:pt idx="9">
                  <c:v>42825</c:v>
                </c:pt>
                <c:pt idx="10">
                  <c:v>42855</c:v>
                </c:pt>
                <c:pt idx="11">
                  <c:v>42886</c:v>
                </c:pt>
              </c:numCache>
            </c:numRef>
          </c:cat>
          <c:val>
            <c:numRef>
              <c:f>Graphs!$D$36:$O$36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A-43FD-8FE5-5B3478DAF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657560"/>
        <c:axId val="353655920"/>
      </c:barChart>
      <c:lineChart>
        <c:grouping val="standard"/>
        <c:varyColors val="0"/>
        <c:ser>
          <c:idx val="0"/>
          <c:order val="0"/>
          <c:tx>
            <c:strRef>
              <c:f>Graphs!$B$30</c:f>
              <c:strCache>
                <c:ptCount val="1"/>
                <c:pt idx="0">
                  <c:v>Pasture Supply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Graphs!$D$29:$O$29</c:f>
              <c:numCache>
                <c:formatCode>d\-mmm\-yy</c:formatCode>
                <c:ptCount val="12"/>
                <c:pt idx="0">
                  <c:v>42551</c:v>
                </c:pt>
                <c:pt idx="1">
                  <c:v>42582</c:v>
                </c:pt>
                <c:pt idx="2">
                  <c:v>42613</c:v>
                </c:pt>
                <c:pt idx="3">
                  <c:v>42643</c:v>
                </c:pt>
                <c:pt idx="4">
                  <c:v>42674</c:v>
                </c:pt>
                <c:pt idx="5">
                  <c:v>42704</c:v>
                </c:pt>
                <c:pt idx="6">
                  <c:v>42735</c:v>
                </c:pt>
                <c:pt idx="7">
                  <c:v>42766</c:v>
                </c:pt>
                <c:pt idx="8">
                  <c:v>42794</c:v>
                </c:pt>
                <c:pt idx="9">
                  <c:v>42825</c:v>
                </c:pt>
                <c:pt idx="10">
                  <c:v>42855</c:v>
                </c:pt>
                <c:pt idx="11">
                  <c:v>42886</c:v>
                </c:pt>
              </c:numCache>
            </c:numRef>
          </c:cat>
          <c:val>
            <c:numRef>
              <c:f>Graphs!$D$30:$O$30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DA-43FD-8FE5-5B3478DAFEC2}"/>
            </c:ext>
          </c:extLst>
        </c:ser>
        <c:ser>
          <c:idx val="1"/>
          <c:order val="1"/>
          <c:tx>
            <c:strRef>
              <c:f>Graphs!$B$31</c:f>
              <c:strCache>
                <c:ptCount val="1"/>
                <c:pt idx="0">
                  <c:v>Feed Demand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Graphs!$D$29:$O$29</c:f>
              <c:numCache>
                <c:formatCode>d\-mmm\-yy</c:formatCode>
                <c:ptCount val="12"/>
                <c:pt idx="0">
                  <c:v>42551</c:v>
                </c:pt>
                <c:pt idx="1">
                  <c:v>42582</c:v>
                </c:pt>
                <c:pt idx="2">
                  <c:v>42613</c:v>
                </c:pt>
                <c:pt idx="3">
                  <c:v>42643</c:v>
                </c:pt>
                <c:pt idx="4">
                  <c:v>42674</c:v>
                </c:pt>
                <c:pt idx="5">
                  <c:v>42704</c:v>
                </c:pt>
                <c:pt idx="6">
                  <c:v>42735</c:v>
                </c:pt>
                <c:pt idx="7">
                  <c:v>42766</c:v>
                </c:pt>
                <c:pt idx="8">
                  <c:v>42794</c:v>
                </c:pt>
                <c:pt idx="9">
                  <c:v>42825</c:v>
                </c:pt>
                <c:pt idx="10">
                  <c:v>42855</c:v>
                </c:pt>
                <c:pt idx="11">
                  <c:v>42886</c:v>
                </c:pt>
              </c:numCache>
            </c:numRef>
          </c:cat>
          <c:val>
            <c:numRef>
              <c:f>Graphs!$D$31:$O$31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DA-43FD-8FE5-5B3478DAF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57560"/>
        <c:axId val="353655920"/>
      </c:lineChart>
      <c:catAx>
        <c:axId val="35365756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655920"/>
        <c:crosses val="autoZero"/>
        <c:auto val="0"/>
        <c:lblAlgn val="ctr"/>
        <c:lblOffset val="100"/>
        <c:noMultiLvlLbl val="1"/>
      </c:catAx>
      <c:valAx>
        <c:axId val="35365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Supply / Demand (kgDM/ha/day)</a:t>
                </a:r>
              </a:p>
            </c:rich>
          </c:tx>
          <c:layout>
            <c:manualLayout>
              <c:xMode val="edge"/>
              <c:yMode val="edge"/>
              <c:x val="2.5375807483598502E-2"/>
              <c:y val="0.138274837289710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65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127001</xdr:colOff>
      <xdr:row>0</xdr:row>
      <xdr:rowOff>30691</xdr:rowOff>
    </xdr:from>
    <xdr:to>
      <xdr:col>15</xdr:col>
      <xdr:colOff>1028701</xdr:colOff>
      <xdr:row>1</xdr:row>
      <xdr:rowOff>10672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01" b="54030"/>
        <a:stretch>
          <a:fillRect/>
        </a:stretch>
      </xdr:blipFill>
      <xdr:spPr bwMode="auto">
        <a:xfrm>
          <a:off x="16405226" y="30691"/>
          <a:ext cx="901700" cy="713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934999</xdr:colOff>
      <xdr:row>2</xdr:row>
      <xdr:rowOff>134491</xdr:rowOff>
    </xdr:from>
    <xdr:to>
      <xdr:col>15</xdr:col>
      <xdr:colOff>21774</xdr:colOff>
      <xdr:row>4</xdr:row>
      <xdr:rowOff>2122</xdr:rowOff>
    </xdr:to>
    <xdr:sp macro="" textlink="">
      <xdr:nvSpPr>
        <xdr:cNvPr id="3" name="Isosceles Triangle 2"/>
        <xdr:cNvSpPr/>
      </xdr:nvSpPr>
      <xdr:spPr bwMode="auto">
        <a:xfrm rot="2706868">
          <a:off x="16098896" y="1029744"/>
          <a:ext cx="267681" cy="134525"/>
        </a:xfrm>
        <a:prstGeom prst="triangl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N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</xdr:row>
      <xdr:rowOff>9525</xdr:rowOff>
    </xdr:from>
    <xdr:to>
      <xdr:col>13</xdr:col>
      <xdr:colOff>19050</xdr:colOff>
      <xdr:row>25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878417</xdr:colOff>
      <xdr:row>0</xdr:row>
      <xdr:rowOff>18784</xdr:rowOff>
    </xdr:from>
    <xdr:to>
      <xdr:col>15</xdr:col>
      <xdr:colOff>3971</xdr:colOff>
      <xdr:row>1</xdr:row>
      <xdr:rowOff>1558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01" b="54030"/>
        <a:stretch>
          <a:fillRect/>
        </a:stretch>
      </xdr:blipFill>
      <xdr:spPr bwMode="auto">
        <a:xfrm>
          <a:off x="13885334" y="18784"/>
          <a:ext cx="1030554" cy="723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880799</xdr:colOff>
      <xdr:row>27</xdr:row>
      <xdr:rowOff>0</xdr:rowOff>
    </xdr:from>
    <xdr:ext cx="1027113" cy="712996"/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01" b="54030"/>
        <a:stretch>
          <a:fillRect/>
        </a:stretch>
      </xdr:blipFill>
      <xdr:spPr bwMode="auto">
        <a:xfrm>
          <a:off x="13887716" y="6580451"/>
          <a:ext cx="1027113" cy="71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915987</xdr:colOff>
      <xdr:row>37</xdr:row>
      <xdr:rowOff>19048</xdr:rowOff>
    </xdr:from>
    <xdr:to>
      <xdr:col>12</xdr:col>
      <xdr:colOff>920751</xdr:colOff>
      <xdr:row>57</xdr:row>
      <xdr:rowOff>87841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934999</xdr:colOff>
      <xdr:row>2</xdr:row>
      <xdr:rowOff>134491</xdr:rowOff>
    </xdr:from>
    <xdr:to>
      <xdr:col>15</xdr:col>
      <xdr:colOff>21774</xdr:colOff>
      <xdr:row>4</xdr:row>
      <xdr:rowOff>2122</xdr:rowOff>
    </xdr:to>
    <xdr:sp macro="" textlink="">
      <xdr:nvSpPr>
        <xdr:cNvPr id="5" name="Isosceles Triangle 4"/>
        <xdr:cNvSpPr/>
      </xdr:nvSpPr>
      <xdr:spPr bwMode="auto">
        <a:xfrm rot="2706868">
          <a:off x="16308446" y="1029744"/>
          <a:ext cx="267681" cy="134525"/>
        </a:xfrm>
        <a:prstGeom prst="triangl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N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CTICS/Feed%20Budgets/One%20Page%20Monthly%20Feed%20Budget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 Budget"/>
      <sheetName val="Graphs"/>
      <sheetName val="Unlocked Feed Budget"/>
    </sheetNames>
    <sheetDataSet>
      <sheetData sheetId="0">
        <row r="8">
          <cell r="D8">
            <v>42551</v>
          </cell>
          <cell r="E8">
            <v>42582</v>
          </cell>
          <cell r="F8">
            <v>42613</v>
          </cell>
          <cell r="G8">
            <v>42643</v>
          </cell>
          <cell r="H8">
            <v>42674</v>
          </cell>
          <cell r="I8">
            <v>42704</v>
          </cell>
          <cell r="J8">
            <v>42735</v>
          </cell>
          <cell r="K8">
            <v>42766</v>
          </cell>
          <cell r="L8">
            <v>42794</v>
          </cell>
          <cell r="M8">
            <v>42825</v>
          </cell>
          <cell r="N8">
            <v>42855</v>
          </cell>
          <cell r="O8">
            <v>42886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V147"/>
  <sheetViews>
    <sheetView showGridLines="0" showRowColHeaders="0" tabSelected="1" zoomScaleNormal="100" workbookViewId="0"/>
  </sheetViews>
  <sheetFormatPr defaultColWidth="11.42578125" defaultRowHeight="15" x14ac:dyDescent="0.2"/>
  <cols>
    <col min="1" max="1" width="3.140625" style="7" customWidth="1"/>
    <col min="2" max="2" width="39.28515625" style="7" customWidth="1"/>
    <col min="3" max="4" width="16" style="7" customWidth="1"/>
    <col min="5" max="5" width="15.7109375" style="326" customWidth="1"/>
    <col min="6" max="16" width="15.7109375" style="7" customWidth="1"/>
    <col min="17" max="17" width="10" style="7" customWidth="1"/>
    <col min="18" max="18" width="19.7109375" style="7" customWidth="1"/>
    <col min="19" max="27" width="11.42578125" style="7" customWidth="1"/>
    <col min="28" max="29" width="10" style="7" customWidth="1"/>
    <col min="30" max="207" width="11.42578125" style="7" customWidth="1"/>
    <col min="208" max="208" width="2" style="7" customWidth="1"/>
    <col min="209" max="257" width="11.42578125" style="7"/>
    <col min="258" max="258" width="39.28515625" style="7" customWidth="1"/>
    <col min="259" max="260" width="16" style="7" customWidth="1"/>
    <col min="261" max="272" width="15.7109375" style="7" customWidth="1"/>
    <col min="273" max="273" width="10" style="7" customWidth="1"/>
    <col min="274" max="274" width="19.7109375" style="7" customWidth="1"/>
    <col min="275" max="283" width="11.42578125" style="7" customWidth="1"/>
    <col min="284" max="285" width="10" style="7" customWidth="1"/>
    <col min="286" max="463" width="11.42578125" style="7" customWidth="1"/>
    <col min="464" max="464" width="2" style="7" customWidth="1"/>
    <col min="465" max="513" width="11.42578125" style="7"/>
    <col min="514" max="514" width="39.28515625" style="7" customWidth="1"/>
    <col min="515" max="516" width="16" style="7" customWidth="1"/>
    <col min="517" max="528" width="15.7109375" style="7" customWidth="1"/>
    <col min="529" max="529" width="10" style="7" customWidth="1"/>
    <col min="530" max="530" width="19.7109375" style="7" customWidth="1"/>
    <col min="531" max="539" width="11.42578125" style="7" customWidth="1"/>
    <col min="540" max="541" width="10" style="7" customWidth="1"/>
    <col min="542" max="719" width="11.42578125" style="7" customWidth="1"/>
    <col min="720" max="720" width="2" style="7" customWidth="1"/>
    <col min="721" max="769" width="11.42578125" style="7"/>
    <col min="770" max="770" width="39.28515625" style="7" customWidth="1"/>
    <col min="771" max="772" width="16" style="7" customWidth="1"/>
    <col min="773" max="784" width="15.7109375" style="7" customWidth="1"/>
    <col min="785" max="785" width="10" style="7" customWidth="1"/>
    <col min="786" max="786" width="19.7109375" style="7" customWidth="1"/>
    <col min="787" max="795" width="11.42578125" style="7" customWidth="1"/>
    <col min="796" max="797" width="10" style="7" customWidth="1"/>
    <col min="798" max="975" width="11.42578125" style="7" customWidth="1"/>
    <col min="976" max="976" width="2" style="7" customWidth="1"/>
    <col min="977" max="1025" width="11.42578125" style="7"/>
    <col min="1026" max="1026" width="39.28515625" style="7" customWidth="1"/>
    <col min="1027" max="1028" width="16" style="7" customWidth="1"/>
    <col min="1029" max="1040" width="15.7109375" style="7" customWidth="1"/>
    <col min="1041" max="1041" width="10" style="7" customWidth="1"/>
    <col min="1042" max="1042" width="19.7109375" style="7" customWidth="1"/>
    <col min="1043" max="1051" width="11.42578125" style="7" customWidth="1"/>
    <col min="1052" max="1053" width="10" style="7" customWidth="1"/>
    <col min="1054" max="1231" width="11.42578125" style="7" customWidth="1"/>
    <col min="1232" max="1232" width="2" style="7" customWidth="1"/>
    <col min="1233" max="1281" width="11.42578125" style="7"/>
    <col min="1282" max="1282" width="39.28515625" style="7" customWidth="1"/>
    <col min="1283" max="1284" width="16" style="7" customWidth="1"/>
    <col min="1285" max="1296" width="15.7109375" style="7" customWidth="1"/>
    <col min="1297" max="1297" width="10" style="7" customWidth="1"/>
    <col min="1298" max="1298" width="19.7109375" style="7" customWidth="1"/>
    <col min="1299" max="1307" width="11.42578125" style="7" customWidth="1"/>
    <col min="1308" max="1309" width="10" style="7" customWidth="1"/>
    <col min="1310" max="1487" width="11.42578125" style="7" customWidth="1"/>
    <col min="1488" max="1488" width="2" style="7" customWidth="1"/>
    <col min="1489" max="1537" width="11.42578125" style="7"/>
    <col min="1538" max="1538" width="39.28515625" style="7" customWidth="1"/>
    <col min="1539" max="1540" width="16" style="7" customWidth="1"/>
    <col min="1541" max="1552" width="15.7109375" style="7" customWidth="1"/>
    <col min="1553" max="1553" width="10" style="7" customWidth="1"/>
    <col min="1554" max="1554" width="19.7109375" style="7" customWidth="1"/>
    <col min="1555" max="1563" width="11.42578125" style="7" customWidth="1"/>
    <col min="1564" max="1565" width="10" style="7" customWidth="1"/>
    <col min="1566" max="1743" width="11.42578125" style="7" customWidth="1"/>
    <col min="1744" max="1744" width="2" style="7" customWidth="1"/>
    <col min="1745" max="1793" width="11.42578125" style="7"/>
    <col min="1794" max="1794" width="39.28515625" style="7" customWidth="1"/>
    <col min="1795" max="1796" width="16" style="7" customWidth="1"/>
    <col min="1797" max="1808" width="15.7109375" style="7" customWidth="1"/>
    <col min="1809" max="1809" width="10" style="7" customWidth="1"/>
    <col min="1810" max="1810" width="19.7109375" style="7" customWidth="1"/>
    <col min="1811" max="1819" width="11.42578125" style="7" customWidth="1"/>
    <col min="1820" max="1821" width="10" style="7" customWidth="1"/>
    <col min="1822" max="1999" width="11.42578125" style="7" customWidth="1"/>
    <col min="2000" max="2000" width="2" style="7" customWidth="1"/>
    <col min="2001" max="2049" width="11.42578125" style="7"/>
    <col min="2050" max="2050" width="39.28515625" style="7" customWidth="1"/>
    <col min="2051" max="2052" width="16" style="7" customWidth="1"/>
    <col min="2053" max="2064" width="15.7109375" style="7" customWidth="1"/>
    <col min="2065" max="2065" width="10" style="7" customWidth="1"/>
    <col min="2066" max="2066" width="19.7109375" style="7" customWidth="1"/>
    <col min="2067" max="2075" width="11.42578125" style="7" customWidth="1"/>
    <col min="2076" max="2077" width="10" style="7" customWidth="1"/>
    <col min="2078" max="2255" width="11.42578125" style="7" customWidth="1"/>
    <col min="2256" max="2256" width="2" style="7" customWidth="1"/>
    <col min="2257" max="2305" width="11.42578125" style="7"/>
    <col min="2306" max="2306" width="39.28515625" style="7" customWidth="1"/>
    <col min="2307" max="2308" width="16" style="7" customWidth="1"/>
    <col min="2309" max="2320" width="15.7109375" style="7" customWidth="1"/>
    <col min="2321" max="2321" width="10" style="7" customWidth="1"/>
    <col min="2322" max="2322" width="19.7109375" style="7" customWidth="1"/>
    <col min="2323" max="2331" width="11.42578125" style="7" customWidth="1"/>
    <col min="2332" max="2333" width="10" style="7" customWidth="1"/>
    <col min="2334" max="2511" width="11.42578125" style="7" customWidth="1"/>
    <col min="2512" max="2512" width="2" style="7" customWidth="1"/>
    <col min="2513" max="2561" width="11.42578125" style="7"/>
    <col min="2562" max="2562" width="39.28515625" style="7" customWidth="1"/>
    <col min="2563" max="2564" width="16" style="7" customWidth="1"/>
    <col min="2565" max="2576" width="15.7109375" style="7" customWidth="1"/>
    <col min="2577" max="2577" width="10" style="7" customWidth="1"/>
    <col min="2578" max="2578" width="19.7109375" style="7" customWidth="1"/>
    <col min="2579" max="2587" width="11.42578125" style="7" customWidth="1"/>
    <col min="2588" max="2589" width="10" style="7" customWidth="1"/>
    <col min="2590" max="2767" width="11.42578125" style="7" customWidth="1"/>
    <col min="2768" max="2768" width="2" style="7" customWidth="1"/>
    <col min="2769" max="2817" width="11.42578125" style="7"/>
    <col min="2818" max="2818" width="39.28515625" style="7" customWidth="1"/>
    <col min="2819" max="2820" width="16" style="7" customWidth="1"/>
    <col min="2821" max="2832" width="15.7109375" style="7" customWidth="1"/>
    <col min="2833" max="2833" width="10" style="7" customWidth="1"/>
    <col min="2834" max="2834" width="19.7109375" style="7" customWidth="1"/>
    <col min="2835" max="2843" width="11.42578125" style="7" customWidth="1"/>
    <col min="2844" max="2845" width="10" style="7" customWidth="1"/>
    <col min="2846" max="3023" width="11.42578125" style="7" customWidth="1"/>
    <col min="3024" max="3024" width="2" style="7" customWidth="1"/>
    <col min="3025" max="3073" width="11.42578125" style="7"/>
    <col min="3074" max="3074" width="39.28515625" style="7" customWidth="1"/>
    <col min="3075" max="3076" width="16" style="7" customWidth="1"/>
    <col min="3077" max="3088" width="15.7109375" style="7" customWidth="1"/>
    <col min="3089" max="3089" width="10" style="7" customWidth="1"/>
    <col min="3090" max="3090" width="19.7109375" style="7" customWidth="1"/>
    <col min="3091" max="3099" width="11.42578125" style="7" customWidth="1"/>
    <col min="3100" max="3101" width="10" style="7" customWidth="1"/>
    <col min="3102" max="3279" width="11.42578125" style="7" customWidth="1"/>
    <col min="3280" max="3280" width="2" style="7" customWidth="1"/>
    <col min="3281" max="3329" width="11.42578125" style="7"/>
    <col min="3330" max="3330" width="39.28515625" style="7" customWidth="1"/>
    <col min="3331" max="3332" width="16" style="7" customWidth="1"/>
    <col min="3333" max="3344" width="15.7109375" style="7" customWidth="1"/>
    <col min="3345" max="3345" width="10" style="7" customWidth="1"/>
    <col min="3346" max="3346" width="19.7109375" style="7" customWidth="1"/>
    <col min="3347" max="3355" width="11.42578125" style="7" customWidth="1"/>
    <col min="3356" max="3357" width="10" style="7" customWidth="1"/>
    <col min="3358" max="3535" width="11.42578125" style="7" customWidth="1"/>
    <col min="3536" max="3536" width="2" style="7" customWidth="1"/>
    <col min="3537" max="3585" width="11.42578125" style="7"/>
    <col min="3586" max="3586" width="39.28515625" style="7" customWidth="1"/>
    <col min="3587" max="3588" width="16" style="7" customWidth="1"/>
    <col min="3589" max="3600" width="15.7109375" style="7" customWidth="1"/>
    <col min="3601" max="3601" width="10" style="7" customWidth="1"/>
    <col min="3602" max="3602" width="19.7109375" style="7" customWidth="1"/>
    <col min="3603" max="3611" width="11.42578125" style="7" customWidth="1"/>
    <col min="3612" max="3613" width="10" style="7" customWidth="1"/>
    <col min="3614" max="3791" width="11.42578125" style="7" customWidth="1"/>
    <col min="3792" max="3792" width="2" style="7" customWidth="1"/>
    <col min="3793" max="3841" width="11.42578125" style="7"/>
    <col min="3842" max="3842" width="39.28515625" style="7" customWidth="1"/>
    <col min="3843" max="3844" width="16" style="7" customWidth="1"/>
    <col min="3845" max="3856" width="15.7109375" style="7" customWidth="1"/>
    <col min="3857" max="3857" width="10" style="7" customWidth="1"/>
    <col min="3858" max="3858" width="19.7109375" style="7" customWidth="1"/>
    <col min="3859" max="3867" width="11.42578125" style="7" customWidth="1"/>
    <col min="3868" max="3869" width="10" style="7" customWidth="1"/>
    <col min="3870" max="4047" width="11.42578125" style="7" customWidth="1"/>
    <col min="4048" max="4048" width="2" style="7" customWidth="1"/>
    <col min="4049" max="4097" width="11.42578125" style="7"/>
    <col min="4098" max="4098" width="39.28515625" style="7" customWidth="1"/>
    <col min="4099" max="4100" width="16" style="7" customWidth="1"/>
    <col min="4101" max="4112" width="15.7109375" style="7" customWidth="1"/>
    <col min="4113" max="4113" width="10" style="7" customWidth="1"/>
    <col min="4114" max="4114" width="19.7109375" style="7" customWidth="1"/>
    <col min="4115" max="4123" width="11.42578125" style="7" customWidth="1"/>
    <col min="4124" max="4125" width="10" style="7" customWidth="1"/>
    <col min="4126" max="4303" width="11.42578125" style="7" customWidth="1"/>
    <col min="4304" max="4304" width="2" style="7" customWidth="1"/>
    <col min="4305" max="4353" width="11.42578125" style="7"/>
    <col min="4354" max="4354" width="39.28515625" style="7" customWidth="1"/>
    <col min="4355" max="4356" width="16" style="7" customWidth="1"/>
    <col min="4357" max="4368" width="15.7109375" style="7" customWidth="1"/>
    <col min="4369" max="4369" width="10" style="7" customWidth="1"/>
    <col min="4370" max="4370" width="19.7109375" style="7" customWidth="1"/>
    <col min="4371" max="4379" width="11.42578125" style="7" customWidth="1"/>
    <col min="4380" max="4381" width="10" style="7" customWidth="1"/>
    <col min="4382" max="4559" width="11.42578125" style="7" customWidth="1"/>
    <col min="4560" max="4560" width="2" style="7" customWidth="1"/>
    <col min="4561" max="4609" width="11.42578125" style="7"/>
    <col min="4610" max="4610" width="39.28515625" style="7" customWidth="1"/>
    <col min="4611" max="4612" width="16" style="7" customWidth="1"/>
    <col min="4613" max="4624" width="15.7109375" style="7" customWidth="1"/>
    <col min="4625" max="4625" width="10" style="7" customWidth="1"/>
    <col min="4626" max="4626" width="19.7109375" style="7" customWidth="1"/>
    <col min="4627" max="4635" width="11.42578125" style="7" customWidth="1"/>
    <col min="4636" max="4637" width="10" style="7" customWidth="1"/>
    <col min="4638" max="4815" width="11.42578125" style="7" customWidth="1"/>
    <col min="4816" max="4816" width="2" style="7" customWidth="1"/>
    <col min="4817" max="4865" width="11.42578125" style="7"/>
    <col min="4866" max="4866" width="39.28515625" style="7" customWidth="1"/>
    <col min="4867" max="4868" width="16" style="7" customWidth="1"/>
    <col min="4869" max="4880" width="15.7109375" style="7" customWidth="1"/>
    <col min="4881" max="4881" width="10" style="7" customWidth="1"/>
    <col min="4882" max="4882" width="19.7109375" style="7" customWidth="1"/>
    <col min="4883" max="4891" width="11.42578125" style="7" customWidth="1"/>
    <col min="4892" max="4893" width="10" style="7" customWidth="1"/>
    <col min="4894" max="5071" width="11.42578125" style="7" customWidth="1"/>
    <col min="5072" max="5072" width="2" style="7" customWidth="1"/>
    <col min="5073" max="5121" width="11.42578125" style="7"/>
    <col min="5122" max="5122" width="39.28515625" style="7" customWidth="1"/>
    <col min="5123" max="5124" width="16" style="7" customWidth="1"/>
    <col min="5125" max="5136" width="15.7109375" style="7" customWidth="1"/>
    <col min="5137" max="5137" width="10" style="7" customWidth="1"/>
    <col min="5138" max="5138" width="19.7109375" style="7" customWidth="1"/>
    <col min="5139" max="5147" width="11.42578125" style="7" customWidth="1"/>
    <col min="5148" max="5149" width="10" style="7" customWidth="1"/>
    <col min="5150" max="5327" width="11.42578125" style="7" customWidth="1"/>
    <col min="5328" max="5328" width="2" style="7" customWidth="1"/>
    <col min="5329" max="5377" width="11.42578125" style="7"/>
    <col min="5378" max="5378" width="39.28515625" style="7" customWidth="1"/>
    <col min="5379" max="5380" width="16" style="7" customWidth="1"/>
    <col min="5381" max="5392" width="15.7109375" style="7" customWidth="1"/>
    <col min="5393" max="5393" width="10" style="7" customWidth="1"/>
    <col min="5394" max="5394" width="19.7109375" style="7" customWidth="1"/>
    <col min="5395" max="5403" width="11.42578125" style="7" customWidth="1"/>
    <col min="5404" max="5405" width="10" style="7" customWidth="1"/>
    <col min="5406" max="5583" width="11.42578125" style="7" customWidth="1"/>
    <col min="5584" max="5584" width="2" style="7" customWidth="1"/>
    <col min="5585" max="5633" width="11.42578125" style="7"/>
    <col min="5634" max="5634" width="39.28515625" style="7" customWidth="1"/>
    <col min="5635" max="5636" width="16" style="7" customWidth="1"/>
    <col min="5637" max="5648" width="15.7109375" style="7" customWidth="1"/>
    <col min="5649" max="5649" width="10" style="7" customWidth="1"/>
    <col min="5650" max="5650" width="19.7109375" style="7" customWidth="1"/>
    <col min="5651" max="5659" width="11.42578125" style="7" customWidth="1"/>
    <col min="5660" max="5661" width="10" style="7" customWidth="1"/>
    <col min="5662" max="5839" width="11.42578125" style="7" customWidth="1"/>
    <col min="5840" max="5840" width="2" style="7" customWidth="1"/>
    <col min="5841" max="5889" width="11.42578125" style="7"/>
    <col min="5890" max="5890" width="39.28515625" style="7" customWidth="1"/>
    <col min="5891" max="5892" width="16" style="7" customWidth="1"/>
    <col min="5893" max="5904" width="15.7109375" style="7" customWidth="1"/>
    <col min="5905" max="5905" width="10" style="7" customWidth="1"/>
    <col min="5906" max="5906" width="19.7109375" style="7" customWidth="1"/>
    <col min="5907" max="5915" width="11.42578125" style="7" customWidth="1"/>
    <col min="5916" max="5917" width="10" style="7" customWidth="1"/>
    <col min="5918" max="6095" width="11.42578125" style="7" customWidth="1"/>
    <col min="6096" max="6096" width="2" style="7" customWidth="1"/>
    <col min="6097" max="6145" width="11.42578125" style="7"/>
    <col min="6146" max="6146" width="39.28515625" style="7" customWidth="1"/>
    <col min="6147" max="6148" width="16" style="7" customWidth="1"/>
    <col min="6149" max="6160" width="15.7109375" style="7" customWidth="1"/>
    <col min="6161" max="6161" width="10" style="7" customWidth="1"/>
    <col min="6162" max="6162" width="19.7109375" style="7" customWidth="1"/>
    <col min="6163" max="6171" width="11.42578125" style="7" customWidth="1"/>
    <col min="6172" max="6173" width="10" style="7" customWidth="1"/>
    <col min="6174" max="6351" width="11.42578125" style="7" customWidth="1"/>
    <col min="6352" max="6352" width="2" style="7" customWidth="1"/>
    <col min="6353" max="6401" width="11.42578125" style="7"/>
    <col min="6402" max="6402" width="39.28515625" style="7" customWidth="1"/>
    <col min="6403" max="6404" width="16" style="7" customWidth="1"/>
    <col min="6405" max="6416" width="15.7109375" style="7" customWidth="1"/>
    <col min="6417" max="6417" width="10" style="7" customWidth="1"/>
    <col min="6418" max="6418" width="19.7109375" style="7" customWidth="1"/>
    <col min="6419" max="6427" width="11.42578125" style="7" customWidth="1"/>
    <col min="6428" max="6429" width="10" style="7" customWidth="1"/>
    <col min="6430" max="6607" width="11.42578125" style="7" customWidth="1"/>
    <col min="6608" max="6608" width="2" style="7" customWidth="1"/>
    <col min="6609" max="6657" width="11.42578125" style="7"/>
    <col min="6658" max="6658" width="39.28515625" style="7" customWidth="1"/>
    <col min="6659" max="6660" width="16" style="7" customWidth="1"/>
    <col min="6661" max="6672" width="15.7109375" style="7" customWidth="1"/>
    <col min="6673" max="6673" width="10" style="7" customWidth="1"/>
    <col min="6674" max="6674" width="19.7109375" style="7" customWidth="1"/>
    <col min="6675" max="6683" width="11.42578125" style="7" customWidth="1"/>
    <col min="6684" max="6685" width="10" style="7" customWidth="1"/>
    <col min="6686" max="6863" width="11.42578125" style="7" customWidth="1"/>
    <col min="6864" max="6864" width="2" style="7" customWidth="1"/>
    <col min="6865" max="6913" width="11.42578125" style="7"/>
    <col min="6914" max="6914" width="39.28515625" style="7" customWidth="1"/>
    <col min="6915" max="6916" width="16" style="7" customWidth="1"/>
    <col min="6917" max="6928" width="15.7109375" style="7" customWidth="1"/>
    <col min="6929" max="6929" width="10" style="7" customWidth="1"/>
    <col min="6930" max="6930" width="19.7109375" style="7" customWidth="1"/>
    <col min="6931" max="6939" width="11.42578125" style="7" customWidth="1"/>
    <col min="6940" max="6941" width="10" style="7" customWidth="1"/>
    <col min="6942" max="7119" width="11.42578125" style="7" customWidth="1"/>
    <col min="7120" max="7120" width="2" style="7" customWidth="1"/>
    <col min="7121" max="7169" width="11.42578125" style="7"/>
    <col min="7170" max="7170" width="39.28515625" style="7" customWidth="1"/>
    <col min="7171" max="7172" width="16" style="7" customWidth="1"/>
    <col min="7173" max="7184" width="15.7109375" style="7" customWidth="1"/>
    <col min="7185" max="7185" width="10" style="7" customWidth="1"/>
    <col min="7186" max="7186" width="19.7109375" style="7" customWidth="1"/>
    <col min="7187" max="7195" width="11.42578125" style="7" customWidth="1"/>
    <col min="7196" max="7197" width="10" style="7" customWidth="1"/>
    <col min="7198" max="7375" width="11.42578125" style="7" customWidth="1"/>
    <col min="7376" max="7376" width="2" style="7" customWidth="1"/>
    <col min="7377" max="7425" width="11.42578125" style="7"/>
    <col min="7426" max="7426" width="39.28515625" style="7" customWidth="1"/>
    <col min="7427" max="7428" width="16" style="7" customWidth="1"/>
    <col min="7429" max="7440" width="15.7109375" style="7" customWidth="1"/>
    <col min="7441" max="7441" width="10" style="7" customWidth="1"/>
    <col min="7442" max="7442" width="19.7109375" style="7" customWidth="1"/>
    <col min="7443" max="7451" width="11.42578125" style="7" customWidth="1"/>
    <col min="7452" max="7453" width="10" style="7" customWidth="1"/>
    <col min="7454" max="7631" width="11.42578125" style="7" customWidth="1"/>
    <col min="7632" max="7632" width="2" style="7" customWidth="1"/>
    <col min="7633" max="7681" width="11.42578125" style="7"/>
    <col min="7682" max="7682" width="39.28515625" style="7" customWidth="1"/>
    <col min="7683" max="7684" width="16" style="7" customWidth="1"/>
    <col min="7685" max="7696" width="15.7109375" style="7" customWidth="1"/>
    <col min="7697" max="7697" width="10" style="7" customWidth="1"/>
    <col min="7698" max="7698" width="19.7109375" style="7" customWidth="1"/>
    <col min="7699" max="7707" width="11.42578125" style="7" customWidth="1"/>
    <col min="7708" max="7709" width="10" style="7" customWidth="1"/>
    <col min="7710" max="7887" width="11.42578125" style="7" customWidth="1"/>
    <col min="7888" max="7888" width="2" style="7" customWidth="1"/>
    <col min="7889" max="7937" width="11.42578125" style="7"/>
    <col min="7938" max="7938" width="39.28515625" style="7" customWidth="1"/>
    <col min="7939" max="7940" width="16" style="7" customWidth="1"/>
    <col min="7941" max="7952" width="15.7109375" style="7" customWidth="1"/>
    <col min="7953" max="7953" width="10" style="7" customWidth="1"/>
    <col min="7954" max="7954" width="19.7109375" style="7" customWidth="1"/>
    <col min="7955" max="7963" width="11.42578125" style="7" customWidth="1"/>
    <col min="7964" max="7965" width="10" style="7" customWidth="1"/>
    <col min="7966" max="8143" width="11.42578125" style="7" customWidth="1"/>
    <col min="8144" max="8144" width="2" style="7" customWidth="1"/>
    <col min="8145" max="8193" width="11.42578125" style="7"/>
    <col min="8194" max="8194" width="39.28515625" style="7" customWidth="1"/>
    <col min="8195" max="8196" width="16" style="7" customWidth="1"/>
    <col min="8197" max="8208" width="15.7109375" style="7" customWidth="1"/>
    <col min="8209" max="8209" width="10" style="7" customWidth="1"/>
    <col min="8210" max="8210" width="19.7109375" style="7" customWidth="1"/>
    <col min="8211" max="8219" width="11.42578125" style="7" customWidth="1"/>
    <col min="8220" max="8221" width="10" style="7" customWidth="1"/>
    <col min="8222" max="8399" width="11.42578125" style="7" customWidth="1"/>
    <col min="8400" max="8400" width="2" style="7" customWidth="1"/>
    <col min="8401" max="8449" width="11.42578125" style="7"/>
    <col min="8450" max="8450" width="39.28515625" style="7" customWidth="1"/>
    <col min="8451" max="8452" width="16" style="7" customWidth="1"/>
    <col min="8453" max="8464" width="15.7109375" style="7" customWidth="1"/>
    <col min="8465" max="8465" width="10" style="7" customWidth="1"/>
    <col min="8466" max="8466" width="19.7109375" style="7" customWidth="1"/>
    <col min="8467" max="8475" width="11.42578125" style="7" customWidth="1"/>
    <col min="8476" max="8477" width="10" style="7" customWidth="1"/>
    <col min="8478" max="8655" width="11.42578125" style="7" customWidth="1"/>
    <col min="8656" max="8656" width="2" style="7" customWidth="1"/>
    <col min="8657" max="8705" width="11.42578125" style="7"/>
    <col min="8706" max="8706" width="39.28515625" style="7" customWidth="1"/>
    <col min="8707" max="8708" width="16" style="7" customWidth="1"/>
    <col min="8709" max="8720" width="15.7109375" style="7" customWidth="1"/>
    <col min="8721" max="8721" width="10" style="7" customWidth="1"/>
    <col min="8722" max="8722" width="19.7109375" style="7" customWidth="1"/>
    <col min="8723" max="8731" width="11.42578125" style="7" customWidth="1"/>
    <col min="8732" max="8733" width="10" style="7" customWidth="1"/>
    <col min="8734" max="8911" width="11.42578125" style="7" customWidth="1"/>
    <col min="8912" max="8912" width="2" style="7" customWidth="1"/>
    <col min="8913" max="8961" width="11.42578125" style="7"/>
    <col min="8962" max="8962" width="39.28515625" style="7" customWidth="1"/>
    <col min="8963" max="8964" width="16" style="7" customWidth="1"/>
    <col min="8965" max="8976" width="15.7109375" style="7" customWidth="1"/>
    <col min="8977" max="8977" width="10" style="7" customWidth="1"/>
    <col min="8978" max="8978" width="19.7109375" style="7" customWidth="1"/>
    <col min="8979" max="8987" width="11.42578125" style="7" customWidth="1"/>
    <col min="8988" max="8989" width="10" style="7" customWidth="1"/>
    <col min="8990" max="9167" width="11.42578125" style="7" customWidth="1"/>
    <col min="9168" max="9168" width="2" style="7" customWidth="1"/>
    <col min="9169" max="9217" width="11.42578125" style="7"/>
    <col min="9218" max="9218" width="39.28515625" style="7" customWidth="1"/>
    <col min="9219" max="9220" width="16" style="7" customWidth="1"/>
    <col min="9221" max="9232" width="15.7109375" style="7" customWidth="1"/>
    <col min="9233" max="9233" width="10" style="7" customWidth="1"/>
    <col min="9234" max="9234" width="19.7109375" style="7" customWidth="1"/>
    <col min="9235" max="9243" width="11.42578125" style="7" customWidth="1"/>
    <col min="9244" max="9245" width="10" style="7" customWidth="1"/>
    <col min="9246" max="9423" width="11.42578125" style="7" customWidth="1"/>
    <col min="9424" max="9424" width="2" style="7" customWidth="1"/>
    <col min="9425" max="9473" width="11.42578125" style="7"/>
    <col min="9474" max="9474" width="39.28515625" style="7" customWidth="1"/>
    <col min="9475" max="9476" width="16" style="7" customWidth="1"/>
    <col min="9477" max="9488" width="15.7109375" style="7" customWidth="1"/>
    <col min="9489" max="9489" width="10" style="7" customWidth="1"/>
    <col min="9490" max="9490" width="19.7109375" style="7" customWidth="1"/>
    <col min="9491" max="9499" width="11.42578125" style="7" customWidth="1"/>
    <col min="9500" max="9501" width="10" style="7" customWidth="1"/>
    <col min="9502" max="9679" width="11.42578125" style="7" customWidth="1"/>
    <col min="9680" max="9680" width="2" style="7" customWidth="1"/>
    <col min="9681" max="9729" width="11.42578125" style="7"/>
    <col min="9730" max="9730" width="39.28515625" style="7" customWidth="1"/>
    <col min="9731" max="9732" width="16" style="7" customWidth="1"/>
    <col min="9733" max="9744" width="15.7109375" style="7" customWidth="1"/>
    <col min="9745" max="9745" width="10" style="7" customWidth="1"/>
    <col min="9746" max="9746" width="19.7109375" style="7" customWidth="1"/>
    <col min="9747" max="9755" width="11.42578125" style="7" customWidth="1"/>
    <col min="9756" max="9757" width="10" style="7" customWidth="1"/>
    <col min="9758" max="9935" width="11.42578125" style="7" customWidth="1"/>
    <col min="9936" max="9936" width="2" style="7" customWidth="1"/>
    <col min="9937" max="9985" width="11.42578125" style="7"/>
    <col min="9986" max="9986" width="39.28515625" style="7" customWidth="1"/>
    <col min="9987" max="9988" width="16" style="7" customWidth="1"/>
    <col min="9989" max="10000" width="15.7109375" style="7" customWidth="1"/>
    <col min="10001" max="10001" width="10" style="7" customWidth="1"/>
    <col min="10002" max="10002" width="19.7109375" style="7" customWidth="1"/>
    <col min="10003" max="10011" width="11.42578125" style="7" customWidth="1"/>
    <col min="10012" max="10013" width="10" style="7" customWidth="1"/>
    <col min="10014" max="10191" width="11.42578125" style="7" customWidth="1"/>
    <col min="10192" max="10192" width="2" style="7" customWidth="1"/>
    <col min="10193" max="10241" width="11.42578125" style="7"/>
    <col min="10242" max="10242" width="39.28515625" style="7" customWidth="1"/>
    <col min="10243" max="10244" width="16" style="7" customWidth="1"/>
    <col min="10245" max="10256" width="15.7109375" style="7" customWidth="1"/>
    <col min="10257" max="10257" width="10" style="7" customWidth="1"/>
    <col min="10258" max="10258" width="19.7109375" style="7" customWidth="1"/>
    <col min="10259" max="10267" width="11.42578125" style="7" customWidth="1"/>
    <col min="10268" max="10269" width="10" style="7" customWidth="1"/>
    <col min="10270" max="10447" width="11.42578125" style="7" customWidth="1"/>
    <col min="10448" max="10448" width="2" style="7" customWidth="1"/>
    <col min="10449" max="10497" width="11.42578125" style="7"/>
    <col min="10498" max="10498" width="39.28515625" style="7" customWidth="1"/>
    <col min="10499" max="10500" width="16" style="7" customWidth="1"/>
    <col min="10501" max="10512" width="15.7109375" style="7" customWidth="1"/>
    <col min="10513" max="10513" width="10" style="7" customWidth="1"/>
    <col min="10514" max="10514" width="19.7109375" style="7" customWidth="1"/>
    <col min="10515" max="10523" width="11.42578125" style="7" customWidth="1"/>
    <col min="10524" max="10525" width="10" style="7" customWidth="1"/>
    <col min="10526" max="10703" width="11.42578125" style="7" customWidth="1"/>
    <col min="10704" max="10704" width="2" style="7" customWidth="1"/>
    <col min="10705" max="10753" width="11.42578125" style="7"/>
    <col min="10754" max="10754" width="39.28515625" style="7" customWidth="1"/>
    <col min="10755" max="10756" width="16" style="7" customWidth="1"/>
    <col min="10757" max="10768" width="15.7109375" style="7" customWidth="1"/>
    <col min="10769" max="10769" width="10" style="7" customWidth="1"/>
    <col min="10770" max="10770" width="19.7109375" style="7" customWidth="1"/>
    <col min="10771" max="10779" width="11.42578125" style="7" customWidth="1"/>
    <col min="10780" max="10781" width="10" style="7" customWidth="1"/>
    <col min="10782" max="10959" width="11.42578125" style="7" customWidth="1"/>
    <col min="10960" max="10960" width="2" style="7" customWidth="1"/>
    <col min="10961" max="11009" width="11.42578125" style="7"/>
    <col min="11010" max="11010" width="39.28515625" style="7" customWidth="1"/>
    <col min="11011" max="11012" width="16" style="7" customWidth="1"/>
    <col min="11013" max="11024" width="15.7109375" style="7" customWidth="1"/>
    <col min="11025" max="11025" width="10" style="7" customWidth="1"/>
    <col min="11026" max="11026" width="19.7109375" style="7" customWidth="1"/>
    <col min="11027" max="11035" width="11.42578125" style="7" customWidth="1"/>
    <col min="11036" max="11037" width="10" style="7" customWidth="1"/>
    <col min="11038" max="11215" width="11.42578125" style="7" customWidth="1"/>
    <col min="11216" max="11216" width="2" style="7" customWidth="1"/>
    <col min="11217" max="11265" width="11.42578125" style="7"/>
    <col min="11266" max="11266" width="39.28515625" style="7" customWidth="1"/>
    <col min="11267" max="11268" width="16" style="7" customWidth="1"/>
    <col min="11269" max="11280" width="15.7109375" style="7" customWidth="1"/>
    <col min="11281" max="11281" width="10" style="7" customWidth="1"/>
    <col min="11282" max="11282" width="19.7109375" style="7" customWidth="1"/>
    <col min="11283" max="11291" width="11.42578125" style="7" customWidth="1"/>
    <col min="11292" max="11293" width="10" style="7" customWidth="1"/>
    <col min="11294" max="11471" width="11.42578125" style="7" customWidth="1"/>
    <col min="11472" max="11472" width="2" style="7" customWidth="1"/>
    <col min="11473" max="11521" width="11.42578125" style="7"/>
    <col min="11522" max="11522" width="39.28515625" style="7" customWidth="1"/>
    <col min="11523" max="11524" width="16" style="7" customWidth="1"/>
    <col min="11525" max="11536" width="15.7109375" style="7" customWidth="1"/>
    <col min="11537" max="11537" width="10" style="7" customWidth="1"/>
    <col min="11538" max="11538" width="19.7109375" style="7" customWidth="1"/>
    <col min="11539" max="11547" width="11.42578125" style="7" customWidth="1"/>
    <col min="11548" max="11549" width="10" style="7" customWidth="1"/>
    <col min="11550" max="11727" width="11.42578125" style="7" customWidth="1"/>
    <col min="11728" max="11728" width="2" style="7" customWidth="1"/>
    <col min="11729" max="11777" width="11.42578125" style="7"/>
    <col min="11778" max="11778" width="39.28515625" style="7" customWidth="1"/>
    <col min="11779" max="11780" width="16" style="7" customWidth="1"/>
    <col min="11781" max="11792" width="15.7109375" style="7" customWidth="1"/>
    <col min="11793" max="11793" width="10" style="7" customWidth="1"/>
    <col min="11794" max="11794" width="19.7109375" style="7" customWidth="1"/>
    <col min="11795" max="11803" width="11.42578125" style="7" customWidth="1"/>
    <col min="11804" max="11805" width="10" style="7" customWidth="1"/>
    <col min="11806" max="11983" width="11.42578125" style="7" customWidth="1"/>
    <col min="11984" max="11984" width="2" style="7" customWidth="1"/>
    <col min="11985" max="12033" width="11.42578125" style="7"/>
    <col min="12034" max="12034" width="39.28515625" style="7" customWidth="1"/>
    <col min="12035" max="12036" width="16" style="7" customWidth="1"/>
    <col min="12037" max="12048" width="15.7109375" style="7" customWidth="1"/>
    <col min="12049" max="12049" width="10" style="7" customWidth="1"/>
    <col min="12050" max="12050" width="19.7109375" style="7" customWidth="1"/>
    <col min="12051" max="12059" width="11.42578125" style="7" customWidth="1"/>
    <col min="12060" max="12061" width="10" style="7" customWidth="1"/>
    <col min="12062" max="12239" width="11.42578125" style="7" customWidth="1"/>
    <col min="12240" max="12240" width="2" style="7" customWidth="1"/>
    <col min="12241" max="12289" width="11.42578125" style="7"/>
    <col min="12290" max="12290" width="39.28515625" style="7" customWidth="1"/>
    <col min="12291" max="12292" width="16" style="7" customWidth="1"/>
    <col min="12293" max="12304" width="15.7109375" style="7" customWidth="1"/>
    <col min="12305" max="12305" width="10" style="7" customWidth="1"/>
    <col min="12306" max="12306" width="19.7109375" style="7" customWidth="1"/>
    <col min="12307" max="12315" width="11.42578125" style="7" customWidth="1"/>
    <col min="12316" max="12317" width="10" style="7" customWidth="1"/>
    <col min="12318" max="12495" width="11.42578125" style="7" customWidth="1"/>
    <col min="12496" max="12496" width="2" style="7" customWidth="1"/>
    <col min="12497" max="12545" width="11.42578125" style="7"/>
    <col min="12546" max="12546" width="39.28515625" style="7" customWidth="1"/>
    <col min="12547" max="12548" width="16" style="7" customWidth="1"/>
    <col min="12549" max="12560" width="15.7109375" style="7" customWidth="1"/>
    <col min="12561" max="12561" width="10" style="7" customWidth="1"/>
    <col min="12562" max="12562" width="19.7109375" style="7" customWidth="1"/>
    <col min="12563" max="12571" width="11.42578125" style="7" customWidth="1"/>
    <col min="12572" max="12573" width="10" style="7" customWidth="1"/>
    <col min="12574" max="12751" width="11.42578125" style="7" customWidth="1"/>
    <col min="12752" max="12752" width="2" style="7" customWidth="1"/>
    <col min="12753" max="12801" width="11.42578125" style="7"/>
    <col min="12802" max="12802" width="39.28515625" style="7" customWidth="1"/>
    <col min="12803" max="12804" width="16" style="7" customWidth="1"/>
    <col min="12805" max="12816" width="15.7109375" style="7" customWidth="1"/>
    <col min="12817" max="12817" width="10" style="7" customWidth="1"/>
    <col min="12818" max="12818" width="19.7109375" style="7" customWidth="1"/>
    <col min="12819" max="12827" width="11.42578125" style="7" customWidth="1"/>
    <col min="12828" max="12829" width="10" style="7" customWidth="1"/>
    <col min="12830" max="13007" width="11.42578125" style="7" customWidth="1"/>
    <col min="13008" max="13008" width="2" style="7" customWidth="1"/>
    <col min="13009" max="13057" width="11.42578125" style="7"/>
    <col min="13058" max="13058" width="39.28515625" style="7" customWidth="1"/>
    <col min="13059" max="13060" width="16" style="7" customWidth="1"/>
    <col min="13061" max="13072" width="15.7109375" style="7" customWidth="1"/>
    <col min="13073" max="13073" width="10" style="7" customWidth="1"/>
    <col min="13074" max="13074" width="19.7109375" style="7" customWidth="1"/>
    <col min="13075" max="13083" width="11.42578125" style="7" customWidth="1"/>
    <col min="13084" max="13085" width="10" style="7" customWidth="1"/>
    <col min="13086" max="13263" width="11.42578125" style="7" customWidth="1"/>
    <col min="13264" max="13264" width="2" style="7" customWidth="1"/>
    <col min="13265" max="13313" width="11.42578125" style="7"/>
    <col min="13314" max="13314" width="39.28515625" style="7" customWidth="1"/>
    <col min="13315" max="13316" width="16" style="7" customWidth="1"/>
    <col min="13317" max="13328" width="15.7109375" style="7" customWidth="1"/>
    <col min="13329" max="13329" width="10" style="7" customWidth="1"/>
    <col min="13330" max="13330" width="19.7109375" style="7" customWidth="1"/>
    <col min="13331" max="13339" width="11.42578125" style="7" customWidth="1"/>
    <col min="13340" max="13341" width="10" style="7" customWidth="1"/>
    <col min="13342" max="13519" width="11.42578125" style="7" customWidth="1"/>
    <col min="13520" max="13520" width="2" style="7" customWidth="1"/>
    <col min="13521" max="13569" width="11.42578125" style="7"/>
    <col min="13570" max="13570" width="39.28515625" style="7" customWidth="1"/>
    <col min="13571" max="13572" width="16" style="7" customWidth="1"/>
    <col min="13573" max="13584" width="15.7109375" style="7" customWidth="1"/>
    <col min="13585" max="13585" width="10" style="7" customWidth="1"/>
    <col min="13586" max="13586" width="19.7109375" style="7" customWidth="1"/>
    <col min="13587" max="13595" width="11.42578125" style="7" customWidth="1"/>
    <col min="13596" max="13597" width="10" style="7" customWidth="1"/>
    <col min="13598" max="13775" width="11.42578125" style="7" customWidth="1"/>
    <col min="13776" max="13776" width="2" style="7" customWidth="1"/>
    <col min="13777" max="13825" width="11.42578125" style="7"/>
    <col min="13826" max="13826" width="39.28515625" style="7" customWidth="1"/>
    <col min="13827" max="13828" width="16" style="7" customWidth="1"/>
    <col min="13829" max="13840" width="15.7109375" style="7" customWidth="1"/>
    <col min="13841" max="13841" width="10" style="7" customWidth="1"/>
    <col min="13842" max="13842" width="19.7109375" style="7" customWidth="1"/>
    <col min="13843" max="13851" width="11.42578125" style="7" customWidth="1"/>
    <col min="13852" max="13853" width="10" style="7" customWidth="1"/>
    <col min="13854" max="14031" width="11.42578125" style="7" customWidth="1"/>
    <col min="14032" max="14032" width="2" style="7" customWidth="1"/>
    <col min="14033" max="14081" width="11.42578125" style="7"/>
    <col min="14082" max="14082" width="39.28515625" style="7" customWidth="1"/>
    <col min="14083" max="14084" width="16" style="7" customWidth="1"/>
    <col min="14085" max="14096" width="15.7109375" style="7" customWidth="1"/>
    <col min="14097" max="14097" width="10" style="7" customWidth="1"/>
    <col min="14098" max="14098" width="19.7109375" style="7" customWidth="1"/>
    <col min="14099" max="14107" width="11.42578125" style="7" customWidth="1"/>
    <col min="14108" max="14109" width="10" style="7" customWidth="1"/>
    <col min="14110" max="14287" width="11.42578125" style="7" customWidth="1"/>
    <col min="14288" max="14288" width="2" style="7" customWidth="1"/>
    <col min="14289" max="14337" width="11.42578125" style="7"/>
    <col min="14338" max="14338" width="39.28515625" style="7" customWidth="1"/>
    <col min="14339" max="14340" width="16" style="7" customWidth="1"/>
    <col min="14341" max="14352" width="15.7109375" style="7" customWidth="1"/>
    <col min="14353" max="14353" width="10" style="7" customWidth="1"/>
    <col min="14354" max="14354" width="19.7109375" style="7" customWidth="1"/>
    <col min="14355" max="14363" width="11.42578125" style="7" customWidth="1"/>
    <col min="14364" max="14365" width="10" style="7" customWidth="1"/>
    <col min="14366" max="14543" width="11.42578125" style="7" customWidth="1"/>
    <col min="14544" max="14544" width="2" style="7" customWidth="1"/>
    <col min="14545" max="14593" width="11.42578125" style="7"/>
    <col min="14594" max="14594" width="39.28515625" style="7" customWidth="1"/>
    <col min="14595" max="14596" width="16" style="7" customWidth="1"/>
    <col min="14597" max="14608" width="15.7109375" style="7" customWidth="1"/>
    <col min="14609" max="14609" width="10" style="7" customWidth="1"/>
    <col min="14610" max="14610" width="19.7109375" style="7" customWidth="1"/>
    <col min="14611" max="14619" width="11.42578125" style="7" customWidth="1"/>
    <col min="14620" max="14621" width="10" style="7" customWidth="1"/>
    <col min="14622" max="14799" width="11.42578125" style="7" customWidth="1"/>
    <col min="14800" max="14800" width="2" style="7" customWidth="1"/>
    <col min="14801" max="14849" width="11.42578125" style="7"/>
    <col min="14850" max="14850" width="39.28515625" style="7" customWidth="1"/>
    <col min="14851" max="14852" width="16" style="7" customWidth="1"/>
    <col min="14853" max="14864" width="15.7109375" style="7" customWidth="1"/>
    <col min="14865" max="14865" width="10" style="7" customWidth="1"/>
    <col min="14866" max="14866" width="19.7109375" style="7" customWidth="1"/>
    <col min="14867" max="14875" width="11.42578125" style="7" customWidth="1"/>
    <col min="14876" max="14877" width="10" style="7" customWidth="1"/>
    <col min="14878" max="15055" width="11.42578125" style="7" customWidth="1"/>
    <col min="15056" max="15056" width="2" style="7" customWidth="1"/>
    <col min="15057" max="15105" width="11.42578125" style="7"/>
    <col min="15106" max="15106" width="39.28515625" style="7" customWidth="1"/>
    <col min="15107" max="15108" width="16" style="7" customWidth="1"/>
    <col min="15109" max="15120" width="15.7109375" style="7" customWidth="1"/>
    <col min="15121" max="15121" width="10" style="7" customWidth="1"/>
    <col min="15122" max="15122" width="19.7109375" style="7" customWidth="1"/>
    <col min="15123" max="15131" width="11.42578125" style="7" customWidth="1"/>
    <col min="15132" max="15133" width="10" style="7" customWidth="1"/>
    <col min="15134" max="15311" width="11.42578125" style="7" customWidth="1"/>
    <col min="15312" max="15312" width="2" style="7" customWidth="1"/>
    <col min="15313" max="15361" width="11.42578125" style="7"/>
    <col min="15362" max="15362" width="39.28515625" style="7" customWidth="1"/>
    <col min="15363" max="15364" width="16" style="7" customWidth="1"/>
    <col min="15365" max="15376" width="15.7109375" style="7" customWidth="1"/>
    <col min="15377" max="15377" width="10" style="7" customWidth="1"/>
    <col min="15378" max="15378" width="19.7109375" style="7" customWidth="1"/>
    <col min="15379" max="15387" width="11.42578125" style="7" customWidth="1"/>
    <col min="15388" max="15389" width="10" style="7" customWidth="1"/>
    <col min="15390" max="15567" width="11.42578125" style="7" customWidth="1"/>
    <col min="15568" max="15568" width="2" style="7" customWidth="1"/>
    <col min="15569" max="15617" width="11.42578125" style="7"/>
    <col min="15618" max="15618" width="39.28515625" style="7" customWidth="1"/>
    <col min="15619" max="15620" width="16" style="7" customWidth="1"/>
    <col min="15621" max="15632" width="15.7109375" style="7" customWidth="1"/>
    <col min="15633" max="15633" width="10" style="7" customWidth="1"/>
    <col min="15634" max="15634" width="19.7109375" style="7" customWidth="1"/>
    <col min="15635" max="15643" width="11.42578125" style="7" customWidth="1"/>
    <col min="15644" max="15645" width="10" style="7" customWidth="1"/>
    <col min="15646" max="15823" width="11.42578125" style="7" customWidth="1"/>
    <col min="15824" max="15824" width="2" style="7" customWidth="1"/>
    <col min="15825" max="15873" width="11.42578125" style="7"/>
    <col min="15874" max="15874" width="39.28515625" style="7" customWidth="1"/>
    <col min="15875" max="15876" width="16" style="7" customWidth="1"/>
    <col min="15877" max="15888" width="15.7109375" style="7" customWidth="1"/>
    <col min="15889" max="15889" width="10" style="7" customWidth="1"/>
    <col min="15890" max="15890" width="19.7109375" style="7" customWidth="1"/>
    <col min="15891" max="15899" width="11.42578125" style="7" customWidth="1"/>
    <col min="15900" max="15901" width="10" style="7" customWidth="1"/>
    <col min="15902" max="16079" width="11.42578125" style="7" customWidth="1"/>
    <col min="16080" max="16080" width="2" style="7" customWidth="1"/>
    <col min="16081" max="16129" width="11.42578125" style="7"/>
    <col min="16130" max="16130" width="39.28515625" style="7" customWidth="1"/>
    <col min="16131" max="16132" width="16" style="7" customWidth="1"/>
    <col min="16133" max="16144" width="15.7109375" style="7" customWidth="1"/>
    <col min="16145" max="16145" width="10" style="7" customWidth="1"/>
    <col min="16146" max="16146" width="19.7109375" style="7" customWidth="1"/>
    <col min="16147" max="16155" width="11.42578125" style="7" customWidth="1"/>
    <col min="16156" max="16157" width="10" style="7" customWidth="1"/>
    <col min="16158" max="16335" width="11.42578125" style="7" customWidth="1"/>
    <col min="16336" max="16336" width="2" style="7" customWidth="1"/>
    <col min="16337" max="16384" width="11.42578125" style="7"/>
  </cols>
  <sheetData>
    <row r="1" spans="2:18" ht="57.75" customHeight="1" thickTop="1" x14ac:dyDescent="0.2">
      <c r="B1" s="1" t="s">
        <v>0</v>
      </c>
      <c r="C1" s="2"/>
      <c r="D1" s="3"/>
      <c r="E1" s="290"/>
      <c r="F1" s="2"/>
      <c r="G1" s="2"/>
      <c r="H1" s="2"/>
      <c r="I1" s="2"/>
      <c r="J1" s="2"/>
      <c r="K1" s="2"/>
      <c r="L1" s="2"/>
      <c r="M1" s="2"/>
      <c r="N1" s="2"/>
      <c r="O1" s="2"/>
      <c r="P1" s="4"/>
      <c r="Q1" s="5"/>
      <c r="R1" s="6"/>
    </row>
    <row r="2" spans="2:18" ht="7.5" customHeight="1" x14ac:dyDescent="0.25">
      <c r="B2" s="8"/>
      <c r="C2" s="9"/>
      <c r="D2" s="9"/>
      <c r="E2" s="292"/>
      <c r="F2" s="6"/>
      <c r="G2" s="6"/>
      <c r="H2" s="6"/>
      <c r="I2" s="6"/>
      <c r="J2" s="6"/>
      <c r="K2" s="6"/>
      <c r="L2" s="6"/>
      <c r="M2" s="6"/>
      <c r="N2" s="6"/>
      <c r="O2" s="6"/>
      <c r="P2" s="11"/>
    </row>
    <row r="3" spans="2:18" ht="15.75" x14ac:dyDescent="0.25">
      <c r="B3" s="12" t="s">
        <v>1</v>
      </c>
      <c r="C3" s="350"/>
      <c r="D3" s="350"/>
      <c r="E3" s="293"/>
      <c r="F3" s="13" t="s">
        <v>2</v>
      </c>
      <c r="G3" s="6"/>
      <c r="H3" s="350"/>
      <c r="I3" s="350"/>
      <c r="K3" s="14" t="s">
        <v>3</v>
      </c>
      <c r="L3" s="7" t="s">
        <v>4</v>
      </c>
      <c r="O3" s="167" t="s">
        <v>122</v>
      </c>
      <c r="P3" s="11"/>
    </row>
    <row r="4" spans="2:18" ht="15.75" x14ac:dyDescent="0.25">
      <c r="B4" s="12" t="s">
        <v>5</v>
      </c>
      <c r="C4" s="350"/>
      <c r="D4" s="350"/>
      <c r="E4" s="293"/>
      <c r="F4" s="13" t="s">
        <v>6</v>
      </c>
      <c r="G4" s="6"/>
      <c r="H4" s="351"/>
      <c r="I4" s="351"/>
      <c r="L4" s="7" t="s">
        <v>7</v>
      </c>
      <c r="O4" s="6"/>
      <c r="P4" s="11"/>
    </row>
    <row r="5" spans="2:18" ht="9" customHeight="1" thickBot="1" x14ac:dyDescent="0.25">
      <c r="B5" s="15"/>
      <c r="C5" s="16"/>
      <c r="D5" s="16"/>
      <c r="E5" s="292"/>
      <c r="F5" s="6"/>
      <c r="G5" s="6"/>
      <c r="H5" s="6"/>
      <c r="I5" s="6"/>
      <c r="J5" s="6"/>
      <c r="K5" s="6"/>
      <c r="L5" s="6"/>
      <c r="M5" s="6"/>
      <c r="N5" s="6"/>
      <c r="O5" s="6"/>
      <c r="P5" s="11"/>
    </row>
    <row r="6" spans="2:18" ht="16.5" customHeight="1" thickTop="1" x14ac:dyDescent="0.25">
      <c r="B6" s="17" t="s">
        <v>8</v>
      </c>
      <c r="C6" s="352"/>
      <c r="D6" s="353"/>
      <c r="E6" s="294">
        <v>42522</v>
      </c>
      <c r="F6" s="19"/>
      <c r="G6" s="19"/>
      <c r="H6" s="19"/>
      <c r="I6" s="19"/>
      <c r="J6" s="19"/>
      <c r="K6" s="19"/>
      <c r="L6" s="20"/>
      <c r="M6" s="19"/>
      <c r="N6" s="19"/>
      <c r="O6" s="19"/>
      <c r="P6" s="21"/>
      <c r="Q6" s="6"/>
    </row>
    <row r="7" spans="2:18" ht="16.5" customHeight="1" thickBot="1" x14ac:dyDescent="0.3">
      <c r="B7" s="354" t="s">
        <v>9</v>
      </c>
      <c r="C7" s="355"/>
      <c r="D7" s="356"/>
      <c r="E7" s="295">
        <v>30</v>
      </c>
      <c r="F7" s="22">
        <v>31</v>
      </c>
      <c r="G7" s="22">
        <v>31</v>
      </c>
      <c r="H7" s="22">
        <v>30</v>
      </c>
      <c r="I7" s="22">
        <v>31</v>
      </c>
      <c r="J7" s="22">
        <v>30</v>
      </c>
      <c r="K7" s="22">
        <v>31</v>
      </c>
      <c r="L7" s="22">
        <v>31</v>
      </c>
      <c r="M7" s="22">
        <v>28</v>
      </c>
      <c r="N7" s="22">
        <v>31</v>
      </c>
      <c r="O7" s="22">
        <v>30</v>
      </c>
      <c r="P7" s="23">
        <v>31</v>
      </c>
      <c r="Q7" s="6"/>
    </row>
    <row r="8" spans="2:18" ht="16.5" customHeight="1" thickBot="1" x14ac:dyDescent="0.3">
      <c r="B8" s="24" t="s">
        <v>10</v>
      </c>
      <c r="C8" s="346"/>
      <c r="D8" s="347"/>
      <c r="E8" s="296">
        <f>E6+(E7-1)</f>
        <v>42551</v>
      </c>
      <c r="F8" s="25">
        <f t="shared" ref="F8:P8" si="0">E8+F7</f>
        <v>42582</v>
      </c>
      <c r="G8" s="25">
        <f t="shared" si="0"/>
        <v>42613</v>
      </c>
      <c r="H8" s="25">
        <f t="shared" si="0"/>
        <v>42643</v>
      </c>
      <c r="I8" s="25">
        <f t="shared" si="0"/>
        <v>42674</v>
      </c>
      <c r="J8" s="25">
        <f t="shared" si="0"/>
        <v>42704</v>
      </c>
      <c r="K8" s="25">
        <f t="shared" si="0"/>
        <v>42735</v>
      </c>
      <c r="L8" s="25">
        <f t="shared" si="0"/>
        <v>42766</v>
      </c>
      <c r="M8" s="25">
        <f t="shared" si="0"/>
        <v>42794</v>
      </c>
      <c r="N8" s="25">
        <f t="shared" si="0"/>
        <v>42825</v>
      </c>
      <c r="O8" s="25">
        <f t="shared" si="0"/>
        <v>42855</v>
      </c>
      <c r="P8" s="26">
        <f t="shared" si="0"/>
        <v>42886</v>
      </c>
      <c r="Q8" s="6"/>
    </row>
    <row r="9" spans="2:18" ht="16.5" customHeight="1" x14ac:dyDescent="0.25">
      <c r="B9" s="27"/>
      <c r="C9" s="348"/>
      <c r="D9" s="349"/>
      <c r="E9" s="297"/>
      <c r="F9" s="28"/>
      <c r="G9" s="28"/>
      <c r="H9" s="29"/>
      <c r="I9" s="30"/>
      <c r="J9" s="30"/>
      <c r="K9" s="30"/>
      <c r="L9" s="31"/>
      <c r="M9" s="28"/>
      <c r="N9" s="28"/>
      <c r="O9" s="28"/>
      <c r="P9" s="32"/>
      <c r="Q9" s="6"/>
    </row>
    <row r="10" spans="2:18" ht="16.5" customHeight="1" x14ac:dyDescent="0.25">
      <c r="B10" s="33" t="s">
        <v>11</v>
      </c>
      <c r="C10" s="333" t="s">
        <v>12</v>
      </c>
      <c r="D10" s="334"/>
      <c r="E10" s="298"/>
      <c r="F10" s="28" t="s">
        <v>13</v>
      </c>
      <c r="G10" s="28"/>
      <c r="H10" s="30"/>
      <c r="I10" s="30"/>
      <c r="J10" s="30"/>
      <c r="K10" s="30"/>
      <c r="L10" s="35"/>
      <c r="M10" s="28"/>
      <c r="N10" s="28"/>
      <c r="O10" s="28"/>
      <c r="P10" s="32"/>
      <c r="Q10" s="6"/>
      <c r="R10" s="6"/>
    </row>
    <row r="11" spans="2:18" ht="16.5" customHeight="1" x14ac:dyDescent="0.2">
      <c r="B11" s="36"/>
      <c r="C11" s="333"/>
      <c r="D11" s="334"/>
      <c r="E11" s="299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2"/>
      <c r="Q11" s="6"/>
      <c r="R11" s="6"/>
    </row>
    <row r="12" spans="2:18" ht="16.5" customHeight="1" x14ac:dyDescent="0.25">
      <c r="B12" s="33" t="s">
        <v>14</v>
      </c>
      <c r="C12" s="333" t="s">
        <v>15</v>
      </c>
      <c r="D12" s="334"/>
      <c r="E12" s="300"/>
      <c r="F12" s="179">
        <f>$E$12</f>
        <v>0</v>
      </c>
      <c r="G12" s="179">
        <f t="shared" ref="G12:P12" si="1">$E$12</f>
        <v>0</v>
      </c>
      <c r="H12" s="179">
        <f t="shared" si="1"/>
        <v>0</v>
      </c>
      <c r="I12" s="179">
        <f t="shared" si="1"/>
        <v>0</v>
      </c>
      <c r="J12" s="179">
        <f t="shared" si="1"/>
        <v>0</v>
      </c>
      <c r="K12" s="179">
        <f t="shared" si="1"/>
        <v>0</v>
      </c>
      <c r="L12" s="179">
        <f t="shared" si="1"/>
        <v>0</v>
      </c>
      <c r="M12" s="179">
        <f t="shared" si="1"/>
        <v>0</v>
      </c>
      <c r="N12" s="179">
        <f t="shared" si="1"/>
        <v>0</v>
      </c>
      <c r="O12" s="179">
        <f t="shared" si="1"/>
        <v>0</v>
      </c>
      <c r="P12" s="180">
        <f t="shared" si="1"/>
        <v>0</v>
      </c>
      <c r="Q12" s="6"/>
    </row>
    <row r="13" spans="2:18" ht="16.5" customHeight="1" x14ac:dyDescent="0.25">
      <c r="B13" s="38" t="s">
        <v>16</v>
      </c>
      <c r="C13" s="333" t="s">
        <v>15</v>
      </c>
      <c r="D13" s="334"/>
      <c r="E13" s="300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81"/>
      <c r="Q13" s="6"/>
    </row>
    <row r="14" spans="2:18" ht="16.5" customHeight="1" x14ac:dyDescent="0.2">
      <c r="B14" s="38" t="s">
        <v>17</v>
      </c>
      <c r="C14" s="333" t="s">
        <v>15</v>
      </c>
      <c r="D14" s="334"/>
      <c r="E14" s="301">
        <f>E12-E13</f>
        <v>0</v>
      </c>
      <c r="F14" s="179">
        <f t="shared" ref="F14:P14" si="2">F12-F13</f>
        <v>0</v>
      </c>
      <c r="G14" s="179">
        <f t="shared" si="2"/>
        <v>0</v>
      </c>
      <c r="H14" s="179">
        <f t="shared" si="2"/>
        <v>0</v>
      </c>
      <c r="I14" s="179">
        <f t="shared" si="2"/>
        <v>0</v>
      </c>
      <c r="J14" s="179">
        <f t="shared" si="2"/>
        <v>0</v>
      </c>
      <c r="K14" s="179">
        <f t="shared" si="2"/>
        <v>0</v>
      </c>
      <c r="L14" s="179">
        <f t="shared" si="2"/>
        <v>0</v>
      </c>
      <c r="M14" s="179">
        <f t="shared" si="2"/>
        <v>0</v>
      </c>
      <c r="N14" s="179">
        <f t="shared" si="2"/>
        <v>0</v>
      </c>
      <c r="O14" s="179">
        <f t="shared" si="2"/>
        <v>0</v>
      </c>
      <c r="P14" s="180">
        <f t="shared" si="2"/>
        <v>0</v>
      </c>
      <c r="Q14" s="6"/>
    </row>
    <row r="15" spans="2:18" ht="16.5" customHeight="1" x14ac:dyDescent="0.2">
      <c r="B15" s="36"/>
      <c r="C15" s="333"/>
      <c r="D15" s="334"/>
      <c r="E15" s="299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6"/>
    </row>
    <row r="16" spans="2:18" ht="16.5" customHeight="1" thickBot="1" x14ac:dyDescent="0.3">
      <c r="B16" s="39" t="s">
        <v>18</v>
      </c>
      <c r="C16" s="344"/>
      <c r="D16" s="345"/>
      <c r="E16" s="302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5"/>
      <c r="Q16" s="6"/>
    </row>
    <row r="17" spans="2:256" ht="16.5" customHeight="1" thickTop="1" x14ac:dyDescent="0.25">
      <c r="B17" s="40" t="s">
        <v>19</v>
      </c>
      <c r="C17" s="333"/>
      <c r="D17" s="334"/>
      <c r="E17" s="303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  <c r="O17" s="186">
        <v>0</v>
      </c>
      <c r="P17" s="187">
        <v>0</v>
      </c>
      <c r="Q17" s="6"/>
    </row>
    <row r="18" spans="2:256" ht="16.5" customHeight="1" x14ac:dyDescent="0.25">
      <c r="B18" s="41" t="s">
        <v>20</v>
      </c>
      <c r="C18" s="333" t="s">
        <v>21</v>
      </c>
      <c r="D18" s="334"/>
      <c r="E18" s="300"/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8">
        <v>0</v>
      </c>
      <c r="L18" s="178">
        <v>0</v>
      </c>
      <c r="M18" s="178">
        <v>0</v>
      </c>
      <c r="N18" s="178">
        <v>0</v>
      </c>
      <c r="O18" s="178">
        <v>0</v>
      </c>
      <c r="P18" s="181">
        <v>0</v>
      </c>
      <c r="Q18" s="6"/>
    </row>
    <row r="19" spans="2:256" ht="16.5" customHeight="1" x14ac:dyDescent="0.25">
      <c r="B19" s="41"/>
      <c r="C19" s="333"/>
      <c r="D19" s="334"/>
      <c r="E19" s="304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9"/>
      <c r="Q19" s="6"/>
    </row>
    <row r="20" spans="2:256" ht="16.5" customHeight="1" x14ac:dyDescent="0.25">
      <c r="B20" s="40" t="s">
        <v>22</v>
      </c>
      <c r="C20" s="333"/>
      <c r="D20" s="334"/>
      <c r="E20" s="303">
        <v>0</v>
      </c>
      <c r="F20" s="186">
        <v>0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86">
        <v>0</v>
      </c>
      <c r="N20" s="186">
        <v>0</v>
      </c>
      <c r="O20" s="186">
        <v>0</v>
      </c>
      <c r="P20" s="187">
        <v>0</v>
      </c>
      <c r="Q20" s="10"/>
    </row>
    <row r="21" spans="2:256" ht="16.5" customHeight="1" x14ac:dyDescent="0.25">
      <c r="B21" s="41" t="s">
        <v>20</v>
      </c>
      <c r="C21" s="333" t="s">
        <v>21</v>
      </c>
      <c r="D21" s="334"/>
      <c r="E21" s="300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81">
        <v>0</v>
      </c>
      <c r="Q21" s="6"/>
    </row>
    <row r="22" spans="2:256" ht="16.5" customHeight="1" x14ac:dyDescent="0.25">
      <c r="B22" s="41"/>
      <c r="C22" s="333"/>
      <c r="D22" s="334"/>
      <c r="E22" s="304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9"/>
      <c r="Q22" s="6"/>
      <c r="U22" s="6"/>
    </row>
    <row r="23" spans="2:256" ht="16.5" customHeight="1" x14ac:dyDescent="0.25">
      <c r="B23" s="40" t="s">
        <v>23</v>
      </c>
      <c r="C23" s="333"/>
      <c r="D23" s="334"/>
      <c r="E23" s="303">
        <v>0</v>
      </c>
      <c r="F23" s="186">
        <v>0</v>
      </c>
      <c r="G23" s="186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0</v>
      </c>
      <c r="N23" s="186">
        <v>0</v>
      </c>
      <c r="O23" s="186">
        <v>0</v>
      </c>
      <c r="P23" s="187">
        <v>0</v>
      </c>
      <c r="Q23" s="6"/>
      <c r="U23" s="6"/>
    </row>
    <row r="24" spans="2:256" ht="16.5" customHeight="1" x14ac:dyDescent="0.25">
      <c r="B24" s="41" t="s">
        <v>20</v>
      </c>
      <c r="C24" s="333" t="s">
        <v>21</v>
      </c>
      <c r="D24" s="334"/>
      <c r="E24" s="300">
        <v>0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  <c r="O24" s="178">
        <v>0</v>
      </c>
      <c r="P24" s="181">
        <v>0</v>
      </c>
      <c r="Q24" s="6"/>
      <c r="U24" s="6"/>
    </row>
    <row r="25" spans="2:256" ht="16.5" customHeight="1" x14ac:dyDescent="0.25">
      <c r="B25" s="41"/>
      <c r="C25" s="333"/>
      <c r="D25" s="334"/>
      <c r="E25" s="304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9"/>
      <c r="Q25" s="6"/>
      <c r="U25" s="6"/>
    </row>
    <row r="26" spans="2:256" ht="16.5" customHeight="1" x14ac:dyDescent="0.25">
      <c r="B26" s="40" t="s">
        <v>24</v>
      </c>
      <c r="C26" s="333"/>
      <c r="D26" s="334"/>
      <c r="E26" s="303">
        <v>0</v>
      </c>
      <c r="F26" s="186">
        <v>0</v>
      </c>
      <c r="G26" s="186">
        <v>0</v>
      </c>
      <c r="H26" s="186">
        <v>0</v>
      </c>
      <c r="I26" s="186">
        <v>0</v>
      </c>
      <c r="J26" s="186">
        <v>0</v>
      </c>
      <c r="K26" s="186">
        <v>0</v>
      </c>
      <c r="L26" s="186">
        <v>0</v>
      </c>
      <c r="M26" s="186">
        <v>0</v>
      </c>
      <c r="N26" s="186">
        <v>0</v>
      </c>
      <c r="O26" s="186">
        <v>0</v>
      </c>
      <c r="P26" s="187">
        <v>0</v>
      </c>
      <c r="Q26" s="6"/>
      <c r="U26" s="6"/>
    </row>
    <row r="27" spans="2:256" ht="16.5" customHeight="1" x14ac:dyDescent="0.25">
      <c r="B27" s="41" t="s">
        <v>20</v>
      </c>
      <c r="C27" s="333" t="s">
        <v>21</v>
      </c>
      <c r="D27" s="334"/>
      <c r="E27" s="300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178">
        <v>0</v>
      </c>
      <c r="O27" s="178">
        <v>0</v>
      </c>
      <c r="P27" s="181">
        <v>0</v>
      </c>
      <c r="Q27" s="6"/>
      <c r="U27" s="10"/>
      <c r="V27" s="42" t="s">
        <v>13</v>
      </c>
    </row>
    <row r="28" spans="2:256" ht="16.5" customHeight="1" x14ac:dyDescent="0.25">
      <c r="B28" s="41"/>
      <c r="C28" s="333"/>
      <c r="D28" s="334"/>
      <c r="E28" s="304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9"/>
      <c r="Q28" s="43"/>
      <c r="R28" s="44"/>
      <c r="S28" s="44"/>
      <c r="T28" s="44"/>
      <c r="U28" s="44"/>
      <c r="V28" s="45" t="s">
        <v>13</v>
      </c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</row>
    <row r="29" spans="2:256" ht="16.5" customHeight="1" x14ac:dyDescent="0.25">
      <c r="B29" s="40" t="s">
        <v>25</v>
      </c>
      <c r="C29" s="333"/>
      <c r="D29" s="334"/>
      <c r="E29" s="303">
        <v>0</v>
      </c>
      <c r="F29" s="186">
        <v>0</v>
      </c>
      <c r="G29" s="186">
        <v>0</v>
      </c>
      <c r="H29" s="186">
        <v>0</v>
      </c>
      <c r="I29" s="186">
        <v>0</v>
      </c>
      <c r="J29" s="186">
        <v>0</v>
      </c>
      <c r="K29" s="186">
        <v>0</v>
      </c>
      <c r="L29" s="186">
        <v>0</v>
      </c>
      <c r="M29" s="186">
        <v>0</v>
      </c>
      <c r="N29" s="186">
        <v>0</v>
      </c>
      <c r="O29" s="186">
        <v>0</v>
      </c>
      <c r="P29" s="187">
        <v>0</v>
      </c>
      <c r="Q29" s="43"/>
      <c r="R29" s="44"/>
      <c r="S29" s="44"/>
      <c r="T29" s="44"/>
      <c r="U29" s="44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</row>
    <row r="30" spans="2:256" ht="16.5" customHeight="1" x14ac:dyDescent="0.25">
      <c r="B30" s="41" t="s">
        <v>20</v>
      </c>
      <c r="C30" s="333" t="s">
        <v>21</v>
      </c>
      <c r="D30" s="334"/>
      <c r="E30" s="300">
        <v>0</v>
      </c>
      <c r="F30" s="178">
        <v>0</v>
      </c>
      <c r="G30" s="178">
        <v>0</v>
      </c>
      <c r="H30" s="178">
        <v>0</v>
      </c>
      <c r="I30" s="178">
        <v>0</v>
      </c>
      <c r="J30" s="178">
        <v>0</v>
      </c>
      <c r="K30" s="178">
        <v>0</v>
      </c>
      <c r="L30" s="178">
        <v>0</v>
      </c>
      <c r="M30" s="178">
        <v>0</v>
      </c>
      <c r="N30" s="178">
        <v>0</v>
      </c>
      <c r="O30" s="178">
        <v>0</v>
      </c>
      <c r="P30" s="181">
        <v>0</v>
      </c>
      <c r="Q30" s="6"/>
      <c r="R30" s="44"/>
      <c r="S30" s="44"/>
      <c r="T30" s="44"/>
      <c r="U30" s="44"/>
      <c r="V30" s="42" t="s">
        <v>13</v>
      </c>
    </row>
    <row r="31" spans="2:256" ht="16.5" customHeight="1" x14ac:dyDescent="0.25">
      <c r="B31" s="36"/>
      <c r="C31" s="333"/>
      <c r="D31" s="334"/>
      <c r="E31" s="305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3"/>
      <c r="Q31" s="43"/>
      <c r="R31" s="44"/>
      <c r="S31" s="44"/>
      <c r="T31" s="44"/>
      <c r="U31" s="44"/>
      <c r="V31" s="45" t="s">
        <v>13</v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</row>
    <row r="32" spans="2:256" ht="16.5" customHeight="1" x14ac:dyDescent="0.25">
      <c r="B32" s="27" t="s">
        <v>26</v>
      </c>
      <c r="C32" s="333"/>
      <c r="D32" s="334"/>
      <c r="E32" s="305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3"/>
      <c r="Q32" s="43"/>
      <c r="R32" s="44"/>
      <c r="S32" s="44"/>
      <c r="T32" s="44"/>
      <c r="U32" s="44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</row>
    <row r="33" spans="2:256" ht="16.5" customHeight="1" x14ac:dyDescent="0.25">
      <c r="B33" s="46" t="s">
        <v>27</v>
      </c>
      <c r="C33" s="333" t="s">
        <v>28</v>
      </c>
      <c r="D33" s="334"/>
      <c r="E33" s="306">
        <f>E17*E18+E20*E21+E23*E24+E26*E27+E29*E30</f>
        <v>0</v>
      </c>
      <c r="F33" s="191">
        <f t="shared" ref="F33:P33" si="3">F17*F18+F20*F21+F23*F24+F26*F27+F29*F30</f>
        <v>0</v>
      </c>
      <c r="G33" s="191">
        <f t="shared" si="3"/>
        <v>0</v>
      </c>
      <c r="H33" s="191">
        <f t="shared" si="3"/>
        <v>0</v>
      </c>
      <c r="I33" s="191">
        <f t="shared" si="3"/>
        <v>0</v>
      </c>
      <c r="J33" s="191">
        <f t="shared" si="3"/>
        <v>0</v>
      </c>
      <c r="K33" s="191">
        <f t="shared" si="3"/>
        <v>0</v>
      </c>
      <c r="L33" s="191">
        <f t="shared" si="3"/>
        <v>0</v>
      </c>
      <c r="M33" s="191">
        <f t="shared" si="3"/>
        <v>0</v>
      </c>
      <c r="N33" s="191">
        <f t="shared" si="3"/>
        <v>0</v>
      </c>
      <c r="O33" s="191">
        <f t="shared" si="3"/>
        <v>0</v>
      </c>
      <c r="P33" s="192">
        <f t="shared" si="3"/>
        <v>0</v>
      </c>
      <c r="Q33" s="6"/>
      <c r="R33" s="44"/>
      <c r="S33" s="44"/>
      <c r="T33" s="44"/>
      <c r="U33" s="44"/>
      <c r="V33" s="42" t="s">
        <v>13</v>
      </c>
      <c r="AA33" s="47"/>
    </row>
    <row r="34" spans="2:256" ht="16.5" customHeight="1" x14ac:dyDescent="0.25">
      <c r="B34" s="46" t="s">
        <v>29</v>
      </c>
      <c r="C34" s="333" t="s">
        <v>30</v>
      </c>
      <c r="D34" s="334"/>
      <c r="E34" s="307" t="str">
        <f>IFERROR(E33/E14,"0")</f>
        <v>0</v>
      </c>
      <c r="F34" s="193" t="str">
        <f t="shared" ref="F34:P34" si="4">IFERROR(F33/F14,"0")</f>
        <v>0</v>
      </c>
      <c r="G34" s="193" t="str">
        <f t="shared" si="4"/>
        <v>0</v>
      </c>
      <c r="H34" s="193" t="str">
        <f t="shared" si="4"/>
        <v>0</v>
      </c>
      <c r="I34" s="193" t="str">
        <f t="shared" si="4"/>
        <v>0</v>
      </c>
      <c r="J34" s="193" t="str">
        <f t="shared" si="4"/>
        <v>0</v>
      </c>
      <c r="K34" s="193" t="str">
        <f t="shared" si="4"/>
        <v>0</v>
      </c>
      <c r="L34" s="193" t="str">
        <f t="shared" si="4"/>
        <v>0</v>
      </c>
      <c r="M34" s="193" t="str">
        <f t="shared" si="4"/>
        <v>0</v>
      </c>
      <c r="N34" s="193" t="str">
        <f t="shared" si="4"/>
        <v>0</v>
      </c>
      <c r="O34" s="193" t="str">
        <f t="shared" si="4"/>
        <v>0</v>
      </c>
      <c r="P34" s="192" t="str">
        <f t="shared" si="4"/>
        <v>0</v>
      </c>
      <c r="Q34" s="43"/>
      <c r="R34" s="44"/>
      <c r="S34" s="44"/>
      <c r="T34" s="44"/>
      <c r="U34" s="44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</row>
    <row r="35" spans="2:256" ht="16.5" customHeight="1" x14ac:dyDescent="0.25">
      <c r="B35" s="38" t="s">
        <v>31</v>
      </c>
      <c r="C35" s="333" t="s">
        <v>32</v>
      </c>
      <c r="D35" s="334"/>
      <c r="E35" s="305" t="str">
        <f>IFERROR((E17+E20+E23*0.5+E26*0.25+E29*0.6)/E14,"0")</f>
        <v>0</v>
      </c>
      <c r="F35" s="193" t="str">
        <f t="shared" ref="F35:P35" si="5">IFERROR((F17+F20+F23*0.5+F26*0.25+F29*0.6)/F14,"0")</f>
        <v>0</v>
      </c>
      <c r="G35" s="193" t="str">
        <f t="shared" si="5"/>
        <v>0</v>
      </c>
      <c r="H35" s="193" t="str">
        <f t="shared" si="5"/>
        <v>0</v>
      </c>
      <c r="I35" s="193" t="str">
        <f t="shared" si="5"/>
        <v>0</v>
      </c>
      <c r="J35" s="193" t="str">
        <f t="shared" si="5"/>
        <v>0</v>
      </c>
      <c r="K35" s="193" t="str">
        <f t="shared" si="5"/>
        <v>0</v>
      </c>
      <c r="L35" s="193" t="str">
        <f t="shared" si="5"/>
        <v>0</v>
      </c>
      <c r="M35" s="193" t="str">
        <f t="shared" si="5"/>
        <v>0</v>
      </c>
      <c r="N35" s="193" t="str">
        <f t="shared" si="5"/>
        <v>0</v>
      </c>
      <c r="O35" s="193" t="str">
        <f t="shared" si="5"/>
        <v>0</v>
      </c>
      <c r="P35" s="192" t="str">
        <f t="shared" si="5"/>
        <v>0</v>
      </c>
      <c r="Q35" s="43"/>
      <c r="R35" s="44"/>
      <c r="S35" s="44"/>
      <c r="T35" s="44"/>
      <c r="U35" s="44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</row>
    <row r="36" spans="2:256" ht="16.5" customHeight="1" x14ac:dyDescent="0.25">
      <c r="B36" s="40"/>
      <c r="C36" s="333"/>
      <c r="D36" s="334"/>
      <c r="E36" s="305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4"/>
      <c r="Q36" s="6"/>
      <c r="R36" s="44"/>
      <c r="S36" s="44"/>
      <c r="T36" s="44"/>
      <c r="U36" s="44"/>
    </row>
    <row r="37" spans="2:256" ht="16.5" customHeight="1" thickBot="1" x14ac:dyDescent="0.3">
      <c r="B37" s="39" t="s">
        <v>33</v>
      </c>
      <c r="C37" s="344"/>
      <c r="D37" s="345"/>
      <c r="E37" s="302" t="s">
        <v>13</v>
      </c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5"/>
      <c r="Q37" s="43"/>
      <c r="R37" s="44"/>
      <c r="S37" s="44"/>
      <c r="T37" s="44"/>
      <c r="U37" s="44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</row>
    <row r="38" spans="2:256" ht="16.5" customHeight="1" thickTop="1" x14ac:dyDescent="0.25">
      <c r="B38" s="27"/>
      <c r="C38" s="333"/>
      <c r="D38" s="334"/>
      <c r="E38" s="299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3"/>
      <c r="Q38" s="43"/>
      <c r="R38" s="44"/>
      <c r="S38" s="44"/>
      <c r="T38" s="44"/>
      <c r="U38" s="44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</row>
    <row r="39" spans="2:256" ht="16.5" customHeight="1" x14ac:dyDescent="0.25">
      <c r="B39" s="48" t="s">
        <v>34</v>
      </c>
      <c r="C39" s="333"/>
      <c r="D39" s="334"/>
      <c r="E39" s="299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3"/>
      <c r="Q39" s="6"/>
      <c r="R39" s="44"/>
      <c r="S39" s="44"/>
      <c r="T39" s="44"/>
      <c r="U39" s="44"/>
    </row>
    <row r="40" spans="2:256" ht="16.5" customHeight="1" x14ac:dyDescent="0.25">
      <c r="B40" s="49" t="s">
        <v>35</v>
      </c>
      <c r="C40" s="333" t="s">
        <v>36</v>
      </c>
      <c r="D40" s="334"/>
      <c r="E40" s="303">
        <v>0</v>
      </c>
      <c r="F40" s="186">
        <v>0</v>
      </c>
      <c r="G40" s="195">
        <v>0</v>
      </c>
      <c r="H40" s="195">
        <v>0</v>
      </c>
      <c r="I40" s="196">
        <v>0</v>
      </c>
      <c r="J40" s="186">
        <v>0</v>
      </c>
      <c r="K40" s="186">
        <v>0</v>
      </c>
      <c r="L40" s="186">
        <v>0</v>
      </c>
      <c r="M40" s="186">
        <v>0</v>
      </c>
      <c r="N40" s="186">
        <v>0</v>
      </c>
      <c r="O40" s="186">
        <v>0</v>
      </c>
      <c r="P40" s="187">
        <v>0</v>
      </c>
      <c r="Q40" s="43"/>
      <c r="R40" s="44"/>
      <c r="S40" s="44"/>
      <c r="T40" s="44"/>
      <c r="U40" s="44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  <c r="IV40" s="45"/>
    </row>
    <row r="41" spans="2:256" ht="16.5" customHeight="1" x14ac:dyDescent="0.25">
      <c r="B41" s="41"/>
      <c r="C41" s="333"/>
      <c r="D41" s="334"/>
      <c r="E41" s="307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4"/>
      <c r="Q41" s="50"/>
      <c r="R41" s="44"/>
      <c r="S41" s="44"/>
      <c r="T41" s="44"/>
      <c r="U41" s="44"/>
    </row>
    <row r="42" spans="2:256" ht="16.5" customHeight="1" x14ac:dyDescent="0.25">
      <c r="B42" s="51" t="s">
        <v>37</v>
      </c>
      <c r="C42" s="333"/>
      <c r="D42" s="334"/>
      <c r="E42" s="308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8"/>
      <c r="Q42" s="50"/>
      <c r="R42" s="44"/>
      <c r="S42" s="44"/>
      <c r="T42" s="44"/>
      <c r="U42" s="44"/>
    </row>
    <row r="43" spans="2:256" ht="16.5" customHeight="1" x14ac:dyDescent="0.25">
      <c r="B43" s="52" t="s">
        <v>38</v>
      </c>
      <c r="C43" s="333" t="s">
        <v>39</v>
      </c>
      <c r="D43" s="334"/>
      <c r="E43" s="309">
        <v>0</v>
      </c>
      <c r="F43" s="199">
        <v>0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200">
        <v>0</v>
      </c>
      <c r="Q43" s="6"/>
      <c r="R43" s="44"/>
      <c r="S43" s="44"/>
      <c r="T43" s="44"/>
      <c r="U43" s="44"/>
    </row>
    <row r="44" spans="2:256" ht="16.5" customHeight="1" x14ac:dyDescent="0.25">
      <c r="B44" s="52" t="s">
        <v>40</v>
      </c>
      <c r="C44" s="333" t="s">
        <v>41</v>
      </c>
      <c r="D44" s="334"/>
      <c r="E44" s="309">
        <v>0</v>
      </c>
      <c r="F44" s="199">
        <v>0</v>
      </c>
      <c r="G44" s="199">
        <v>0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200">
        <v>0</v>
      </c>
      <c r="Q44" s="6"/>
      <c r="R44" s="44"/>
      <c r="S44" s="44"/>
      <c r="T44" s="44"/>
      <c r="U44" s="44"/>
    </row>
    <row r="45" spans="2:256" ht="16.5" customHeight="1" x14ac:dyDescent="0.25">
      <c r="B45" s="52" t="s">
        <v>42</v>
      </c>
      <c r="C45" s="333"/>
      <c r="D45" s="334"/>
      <c r="E45" s="309">
        <v>0</v>
      </c>
      <c r="F45" s="199">
        <v>0</v>
      </c>
      <c r="G45" s="199">
        <v>0</v>
      </c>
      <c r="H45" s="199">
        <v>0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0</v>
      </c>
      <c r="O45" s="199">
        <v>0</v>
      </c>
      <c r="P45" s="200">
        <v>0</v>
      </c>
      <c r="Q45" s="43"/>
      <c r="R45" s="44"/>
      <c r="S45" s="44"/>
      <c r="T45" s="44"/>
      <c r="U45" s="44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</row>
    <row r="46" spans="2:256" ht="16.5" customHeight="1" x14ac:dyDescent="0.25">
      <c r="B46" s="52"/>
      <c r="C46" s="333"/>
      <c r="D46" s="334"/>
      <c r="E46" s="310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2"/>
      <c r="Q46" s="43"/>
      <c r="R46" s="44"/>
      <c r="S46" s="44"/>
      <c r="T46" s="44"/>
      <c r="U46" s="44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</row>
    <row r="47" spans="2:256" ht="16.5" hidden="1" customHeight="1" x14ac:dyDescent="0.25">
      <c r="B47" s="53" t="s">
        <v>43</v>
      </c>
      <c r="C47" s="333"/>
      <c r="D47" s="334"/>
      <c r="E47" s="311">
        <v>1</v>
      </c>
      <c r="F47" s="203">
        <v>1</v>
      </c>
      <c r="G47" s="203">
        <v>1</v>
      </c>
      <c r="H47" s="203">
        <v>1</v>
      </c>
      <c r="I47" s="203">
        <v>1</v>
      </c>
      <c r="J47" s="203">
        <v>1</v>
      </c>
      <c r="K47" s="203">
        <v>1</v>
      </c>
      <c r="L47" s="203">
        <v>1</v>
      </c>
      <c r="M47" s="203">
        <v>1</v>
      </c>
      <c r="N47" s="203">
        <v>1</v>
      </c>
      <c r="O47" s="203">
        <v>1</v>
      </c>
      <c r="P47" s="204">
        <v>1</v>
      </c>
      <c r="Q47" s="43"/>
      <c r="R47" s="44"/>
      <c r="S47" s="44"/>
      <c r="T47" s="44"/>
      <c r="U47" s="44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  <c r="IV47" s="45"/>
    </row>
    <row r="48" spans="2:256" ht="16.5" hidden="1" customHeight="1" x14ac:dyDescent="0.25">
      <c r="B48" s="54"/>
      <c r="C48" s="333"/>
      <c r="D48" s="334"/>
      <c r="E48" s="312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6"/>
      <c r="Q48" s="43"/>
      <c r="R48" s="44"/>
      <c r="S48" s="44"/>
      <c r="T48" s="44"/>
      <c r="U48" s="44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</row>
    <row r="49" spans="2:256" ht="16.5" hidden="1" customHeight="1" x14ac:dyDescent="0.2">
      <c r="B49" s="36"/>
      <c r="C49" s="6"/>
      <c r="D49" s="6"/>
      <c r="E49" s="292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8"/>
    </row>
    <row r="50" spans="2:256" ht="16.5" hidden="1" customHeight="1" x14ac:dyDescent="0.25">
      <c r="B50" s="36"/>
      <c r="C50" s="333"/>
      <c r="D50" s="334"/>
      <c r="E50" s="313"/>
      <c r="F50" s="209"/>
      <c r="G50" s="209"/>
      <c r="H50" s="197"/>
      <c r="I50" s="197"/>
      <c r="J50" s="197"/>
      <c r="K50" s="197"/>
      <c r="L50" s="197"/>
      <c r="M50" s="197"/>
      <c r="N50" s="197"/>
      <c r="O50" s="197"/>
      <c r="P50" s="198"/>
      <c r="Q50" s="43"/>
      <c r="R50" s="44"/>
      <c r="S50" s="44"/>
      <c r="T50" s="44"/>
      <c r="U50" s="44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</row>
    <row r="51" spans="2:256" ht="16.5" hidden="1" customHeight="1" x14ac:dyDescent="0.25">
      <c r="B51" s="41" t="s">
        <v>44</v>
      </c>
      <c r="C51" s="333" t="s">
        <v>45</v>
      </c>
      <c r="D51" s="334"/>
      <c r="E51" s="308">
        <f>IF(E$45&gt;E$7,(E$7/E$45)*E$43*E$44,E$43*E$44)</f>
        <v>0</v>
      </c>
      <c r="F51" s="197">
        <f>IF(E$45&gt;E$7,IF(SUM(E$7:F$7)&gt;E$45,(E$45-E$7)/E$45*E$43*E$44,(SUM(E$7:F$7)-E$7)/E$45*E$43*E$44),0)</f>
        <v>0</v>
      </c>
      <c r="G51" s="197">
        <f>IF(E$45&gt;SUM(E$7:F$7),IF(SUM(E$7:G$7)&gt;E$45,(E$45-SUM(E$7:F$7))/E$45*E$43*E$44,(SUM(E$7:G$7)-SUM(E$7:F$7))/E$45*E$43*E$44),0)</f>
        <v>0</v>
      </c>
      <c r="H51" s="197">
        <f>IF(E$45&gt;SUM(E$7:G$7),IF(SUM(E$7:H$7)&gt;E$45,(E$45-SUM(E$7:G$7))/E$45*E$43*E$44,(SUM(E$7:H$7)-SUM(E$7:G$7))/E$45*E$43*E$44),0)</f>
        <v>0</v>
      </c>
      <c r="I51" s="197">
        <f>IF(E$45&gt;SUM(E$7:H$7),IF(SUM(E$7:I$7)&gt;E$45,(E$45-SUM(E$7:H$7))/E$45*E$43*E$44,(SUM(E$7:I$7)-SUM(E$7:H$7))/E$45*E$43*E$44),0)</f>
        <v>0</v>
      </c>
      <c r="J51" s="197">
        <f>IF(E$45&gt;SUM(E$7:I$7),IF(SUM(E$7:J$7)&gt;E$45,(E$45-SUM(E$7:I$7))/E$45*E$43*E$44,(SUM(E$7:J$7)-SUM(E$7:I$7))/E$45*E$43*E$44),0)</f>
        <v>0</v>
      </c>
      <c r="K51" s="197">
        <f>IF(E$45&gt;SUM(E$7:J$7),IF(SUM(E$7:K$7)&gt;E$45,(E$45-SUM(E$7:J$7))/E$45*E$43*E$44,(SUM(E$7:K$7)-SUM(E$7:J$7))/E$45*E$43*E$44),0)</f>
        <v>0</v>
      </c>
      <c r="L51" s="197">
        <f>IF(E$45&gt;SUM(E$7:K$7),IF(SUM(E$7:L$7)&gt;E$45,(E$45-SUM(E$7:K$7))/E$45*E$43*E$44,(SUM(E$7:L$7)-SUM(E$7:K$7))/E$45*E$43*E$44),0)</f>
        <v>0</v>
      </c>
      <c r="M51" s="197">
        <f>IF(E$45&gt;SUM(E$7:L$7),IF(SUM(E$7:M$7)&gt;E$45,(E$45-SUM(E$7:L$7))/E$45*E$43*E$44,(SUM(E$7:M$7)-SUM(E$7:L$7))/E$45*E$43*E$44),0)</f>
        <v>0</v>
      </c>
      <c r="N51" s="197">
        <f>IF(E$45&gt;SUM(E$7:M$7),IF(SUM(E$7:N$7)&gt;E$45,(E$45-SUM(E$7:M$7))/E$45*E$43*E$44,(SUM(E$7:N$7)-SUM(E$7:M$7))/E$45*E$43*E$44),0)</f>
        <v>0</v>
      </c>
      <c r="O51" s="197">
        <f>IF(E$45&gt;SUM(E$7:N$7),IF(SUM(E$7:O$7)&gt;E$45,(E$45-SUM(E$7:N$7))/E$45*E$43*E$44,(SUM(E$7:O$7)-SUM(E$7:N$7))/E$45*E$43*E$44),0)</f>
        <v>0</v>
      </c>
      <c r="P51" s="198">
        <f>IF(E$45&gt;SUM(E$7:O$7),IF(SUM(E$7:P$7)&gt;E$45,(E$45-SUM(E$7:O$7))/E$45*E$43*E$44,(SUM(E$7:P$7)-SUM(E$7:O$7))/E$45*E$43*E$44),0)</f>
        <v>0</v>
      </c>
      <c r="Q51" s="43"/>
      <c r="R51" s="44"/>
      <c r="S51" s="44"/>
      <c r="T51" s="44"/>
      <c r="U51" s="44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</row>
    <row r="52" spans="2:256" ht="16.5" hidden="1" customHeight="1" x14ac:dyDescent="0.25">
      <c r="B52" s="41"/>
      <c r="C52" s="333" t="s">
        <v>46</v>
      </c>
      <c r="D52" s="334"/>
      <c r="E52" s="308"/>
      <c r="F52" s="197">
        <f>IF(F$45&gt;F$7,(F$7/F$45)*F$43*F$44,F$43*F$44)</f>
        <v>0</v>
      </c>
      <c r="G52" s="197">
        <f>IF(F$45&gt;F$7,IF(SUM(F$7:G$7)&gt;F$45,(F$45-F$7)/F$45*F$43*F$44,(SUM(F$7:G$7)-F$7)/F$45*F$43*F$44),0)</f>
        <v>0</v>
      </c>
      <c r="H52" s="197">
        <f>IF(F$45&gt;SUM(F$7:G$7),IF(SUM(F$7:H$7)&gt;F$45,(F$45-SUM(F$7:G$7))/F$45*F$43*F$44,(SUM(F$7:H$7)-SUM(F$7:G$7))/F$45*F$43*F$44),0)</f>
        <v>0</v>
      </c>
      <c r="I52" s="197">
        <f>IF(F$45&gt;SUM(F$7:H$7),IF(SUM(F$7:I$7)&gt;F$45,(F$45-SUM(F$7:H$7))/F$45*F$43*F$44,(SUM(F$7:I$7)-SUM(F$7:H$7))/F$45*F$43*F$44),0)</f>
        <v>0</v>
      </c>
      <c r="J52" s="197">
        <f>IF(F$45&gt;SUM(F$7:I$7),IF(SUM(F$7:J$7)&gt;F$45,(F$45-SUM(F$7:I$7))/F$45*F$43*F$44,(SUM(F$7:J$7)-SUM(F$7:I$7))/F$45*F$43*F$44),0)</f>
        <v>0</v>
      </c>
      <c r="K52" s="197">
        <f>IF(F$45&gt;SUM(F$7:J$7),IF(SUM(F$7:K$7)&gt;F$45,(F$45-SUM(F$7:J$7))/F$45*F$43*F$44,(SUM(F$7:K$7)-SUM(F$7:J$7))/F$45*F$43*F$44),0)</f>
        <v>0</v>
      </c>
      <c r="L52" s="197">
        <f>IF(F$45&gt;SUM(F$7:K$7),IF(SUM(F$7:L$7)&gt;F$45,(F$45-SUM(F$7:K$7))/F$45*F$43*F$44,(SUM(F$7:L$7)-SUM(F$7:K$7))/F$45*F$43*F$44),0)</f>
        <v>0</v>
      </c>
      <c r="M52" s="197">
        <f>IF(F$45&gt;SUM(F$7:L$7),IF(SUM(F$7:M$7)&gt;F$45,(F$45-SUM(F$7:L$7))/F$45*F$43*F$44,(SUM(F$7:M$7)-SUM(F$7:L$7))/F$45*F$43*F$44),0)</f>
        <v>0</v>
      </c>
      <c r="N52" s="197">
        <f>IF(F$45&gt;SUM(F$7:M$7),IF(SUM(F$7:N$7)&gt;F$45,(F$45-SUM(F$7:M$7))/F$45*F$43*F$44,(SUM(F$7:N$7)-SUM(F$7:M$7))/F$45*F$43*F$44),0)</f>
        <v>0</v>
      </c>
      <c r="O52" s="197">
        <f>IF(F$45&gt;SUM(F$7:N$7),IF(SUM(F$7:O$7)&gt;F$45,(F$45-SUM(F$7:N$7))/F$45*F$43*F$44,(SUM(F$7:O$7)-SUM(F$7:N$7))/F$45*F$43*F$44),0)</f>
        <v>0</v>
      </c>
      <c r="P52" s="198">
        <f>IF(F$45&gt;SUM(F$7:O$7),IF(SUM(F$7:P$7)&gt;F$45,(F$45-SUM(F$7:O$7))/F$45*F$43*F$44,(SUM(F$7:P$7)-SUM(F$7:O$7))/F$45*F$43*F$44),0)</f>
        <v>0</v>
      </c>
      <c r="Q52" s="43"/>
      <c r="R52" s="44"/>
      <c r="S52" s="44"/>
      <c r="T52" s="44"/>
      <c r="U52" s="44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</row>
    <row r="53" spans="2:256" ht="16.5" hidden="1" customHeight="1" x14ac:dyDescent="0.25">
      <c r="B53" s="41"/>
      <c r="C53" s="333" t="s">
        <v>47</v>
      </c>
      <c r="D53" s="334"/>
      <c r="E53" s="308"/>
      <c r="F53" s="197"/>
      <c r="G53" s="197">
        <f>IF(G$45&gt;G$7,(G$7/G$45)*G$43*G$44,G$43*G$44)</f>
        <v>0</v>
      </c>
      <c r="H53" s="197">
        <f>IF(G$45&gt;G$7,IF(SUM(G$7:H$7)&gt;G$45,(G$45-G$7)/G$45*G$43*G$44,(SUM(G$7:H$7)-G$7)/G$45*G$43*G$44),0)</f>
        <v>0</v>
      </c>
      <c r="I53" s="197">
        <f>IF(G$45&gt;SUM(G$7:H$7),IF(SUM(G$7:I$7)&gt;G$45,(G$45-SUM(G$7:H$7))/G$45*G$43*G$44,(SUM(G$7:I$7)-SUM(G$7:H$7))/G$45*G$43*G$44),0)</f>
        <v>0</v>
      </c>
      <c r="J53" s="197">
        <f>IF(G$45&gt;SUM(G$7:I$7),IF(SUM(G$7:J$7)&gt;G$45,(G$45-SUM(G$7:I$7))/G$45*G$43*G$44,(SUM(G$7:J$7)-SUM(G$7:I$7))/G$45*G$43*G$44),0)</f>
        <v>0</v>
      </c>
      <c r="K53" s="197">
        <f>IF(G$45&gt;SUM(G$7:J$7),IF(SUM(G$7:K$7)&gt;G$45,(G$45-SUM(G$7:J$7))/G$45*G$43*G$44,(SUM(G$7:K$7)-SUM(G$7:J$7))/G$45*G$43*G$44),0)</f>
        <v>0</v>
      </c>
      <c r="L53" s="197">
        <f>IF(G$45&gt;SUM(G$7:K$7),IF(SUM(G$7:L$7)&gt;G$45,(G$45-SUM(G$7:K$7))/G$45*G$43*G$44,(SUM(G$7:L$7)-SUM(G$7:K$7))/G$45*G$43*G$44),0)</f>
        <v>0</v>
      </c>
      <c r="M53" s="197">
        <f>IF(G$45&gt;SUM(G$7:L$7),IF(SUM(G$7:M$7)&gt;G$45,(G$45-SUM(G$7:L$7))/G$45*G$43*G$44,(SUM(G$7:M$7)-SUM(G$7:L$7))/G$45*G$43*G$44),0)</f>
        <v>0</v>
      </c>
      <c r="N53" s="197">
        <f>IF(G$45&gt;SUM(G$7:M$7),IF(SUM(G$7:N$7)&gt;G$45,(G$45-SUM(G$7:M$7))/G$45*G$43*G$44,(SUM(G$7:N$7)-SUM(G$7:M$7))/G$45*G$43*G$44),0)</f>
        <v>0</v>
      </c>
      <c r="O53" s="197">
        <f>IF(G$45&gt;SUM(G$7:N$7),IF(SUM(G$7:O$7)&gt;G$45,(G$45-SUM(G$7:N$7))/G$45*G$43*G$44,(SUM(G$7:O$7)-SUM(G$7:N$7))/G$45*G$43*G$44),0)</f>
        <v>0</v>
      </c>
      <c r="P53" s="198">
        <f>IF(G$45&gt;SUM(G$7:O$7),IF(SUM(G$7:P$7)&gt;G$45,(G$45-SUM(G$7:O$7))/G$45*G$43*G$44,(SUM(G$7:P$7)-SUM(G$7:O$7))/G$45*G$43*G$44),0)</f>
        <v>0</v>
      </c>
      <c r="Q53" s="43"/>
      <c r="R53" s="44"/>
      <c r="S53" s="44"/>
      <c r="T53" s="44"/>
      <c r="U53" s="44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</row>
    <row r="54" spans="2:256" ht="16.5" hidden="1" customHeight="1" x14ac:dyDescent="0.25">
      <c r="B54" s="41"/>
      <c r="C54" s="333" t="s">
        <v>48</v>
      </c>
      <c r="D54" s="334"/>
      <c r="E54" s="308"/>
      <c r="F54" s="197"/>
      <c r="G54" s="197"/>
      <c r="H54" s="197">
        <f>IF(H$45&gt;H$7,(H$7/H$45)*H$43*H$44,H$43*H$44)</f>
        <v>0</v>
      </c>
      <c r="I54" s="197">
        <f>IF(H$45&gt;H$7,IF(SUM(H$7:I$7)&gt;H$45,(H$45-H$7)/H$45*H$43*H$44,(SUM(H$7:I$7)-H$7)/H$45*H$43*H$44),0)</f>
        <v>0</v>
      </c>
      <c r="J54" s="197">
        <f>IF(H$45&gt;SUM(H$7:I$7),IF(SUM(H$7:J$7)&gt;H$45,(H$45-SUM(H$7:I$7))/H$45*H$43*H$44,(SUM(H$7:J$7)-SUM(H$7:I$7))/H$45*H$43*H$44),0)</f>
        <v>0</v>
      </c>
      <c r="K54" s="197">
        <f>IF(H$45&gt;SUM(H$7:J$7),IF(SUM(H$7:K$7)&gt;H$45,(H$45-SUM(H$7:J$7))/H$45*H$43*H$44,(SUM(H$7:K$7)-SUM(H$7:J$7))/H$45*H$43*H$44),0)</f>
        <v>0</v>
      </c>
      <c r="L54" s="197">
        <f>IF(H$45&gt;SUM(H$7:K$7),IF(SUM(H$7:L$7)&gt;H$45,(H$45-SUM(H$7:K$7))/H$45*H$43*H$44,(SUM(H$7:L$7)-SUM(H$7:K$7))/H$45*H$43*H$44),0)</f>
        <v>0</v>
      </c>
      <c r="M54" s="197">
        <f>IF(H$45&gt;SUM(H$7:L$7),IF(SUM(H$7:M$7)&gt;H$45,(H$45-SUM(H$7:L$7))/H$45*H$43*H$44,(SUM(H$7:M$7)-SUM(H$7:L$7))/H$45*H$43*H$44),0)</f>
        <v>0</v>
      </c>
      <c r="N54" s="197">
        <f>IF(H$45&gt;SUM(H$7:M$7),IF(SUM(H$7:N$7)&gt;H$45,(H$45-SUM(H$7:M$7))/H$45*H$43*H$44,(SUM(H$7:N$7)-SUM(H$7:M$7))/H$45*H$43*H$44),0)</f>
        <v>0</v>
      </c>
      <c r="O54" s="197">
        <f>IF(H$45&gt;SUM(H$7:N$7),IF(SUM(H$7:O$7)&gt;H$45,(H$45-SUM(H$7:N$7))/H$45*H$43*H$44,(SUM(H$7:O$7)-SUM(H$7:N$7))/H$45*H$43*H$44),0)</f>
        <v>0</v>
      </c>
      <c r="P54" s="198">
        <f>IF(H$45&gt;SUM(H$7:O$7),IF(SUM(H$7:P$7)&gt;H$45,(H$45-SUM(H$7:O$7))/H$45*H$43*H$44,(SUM(H$7:P$7)-SUM(H$7:O$7))/H$45*H$43*H$44),0)</f>
        <v>0</v>
      </c>
      <c r="Q54" s="43"/>
      <c r="R54" s="44"/>
      <c r="S54" s="44"/>
      <c r="T54" s="44"/>
      <c r="U54" s="44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</row>
    <row r="55" spans="2:256" ht="16.5" hidden="1" customHeight="1" x14ac:dyDescent="0.25">
      <c r="B55" s="41"/>
      <c r="C55" s="333" t="s">
        <v>49</v>
      </c>
      <c r="D55" s="334"/>
      <c r="E55" s="308"/>
      <c r="F55" s="197"/>
      <c r="G55" s="197"/>
      <c r="H55" s="197"/>
      <c r="I55" s="197">
        <f>IF(I$45&gt;I$7,(I$7/I$45)*I$43*I$44,I$43*I$44)</f>
        <v>0</v>
      </c>
      <c r="J55" s="197">
        <f>IF(I$45&gt;I$7,IF(SUM(I$7:J$7)&gt;I$45,(I$45-I$7)/I$45*I$43*I$44,(SUM(I$7:J$7)-I$7)/I$45*I$43*I$44),0)</f>
        <v>0</v>
      </c>
      <c r="K55" s="197">
        <f>IF(I$45&gt;SUM(I$7:J$7),IF(SUM(I$7:K$7)&gt;I$45,(I$45-SUM(I$7:J$7))/I$45*I$43*I$44,(SUM(I$7:K$7)-SUM(I$7:J$7))/I$45*I$43*I$44),0)</f>
        <v>0</v>
      </c>
      <c r="L55" s="197">
        <f>IF(I$45&gt;SUM(I$7:K$7),IF(SUM(I$7:L$7)&gt;I$45,(I$45-SUM(I$7:K$7))/I$45*I$43*I$44,(SUM(I$7:L$7)-SUM(I$7:K$7))/I$45*I$43*I$44),0)</f>
        <v>0</v>
      </c>
      <c r="M55" s="197">
        <f>IF(I$45&gt;SUM(I$7:L$7),IF(SUM(I$7:M$7)&gt;I$45,(I$45-SUM(I$7:L$7))/I$45*I$43*I$44,(SUM(I$7:M$7)-SUM(I$7:L$7))/I$45*I$43*I$44),0)</f>
        <v>0</v>
      </c>
      <c r="N55" s="197">
        <f>IF(I$45&gt;SUM(I$7:M$7),IF(SUM(I$7:N$7)&gt;I$45,(I$45-SUM(I$7:M$7))/I$45*I$43*I$44,(SUM(I$7:N$7)-SUM(I$7:M$7))/I$45*I$43*I$44),0)</f>
        <v>0</v>
      </c>
      <c r="O55" s="197">
        <f>IF(I$45&gt;SUM(I$7:N$7),IF(SUM(I$7:O$7)&gt;I$45,(I$45-SUM(I$7:N$7))/I$45*I$43*I$44,(SUM(I$7:O$7)-SUM(I$7:N$7))/I$45*I$43*I$44),0)</f>
        <v>0</v>
      </c>
      <c r="P55" s="198">
        <f>IF(I$45&gt;SUM(I$7:O$7),IF(SUM(I$7:P$7)&gt;I$45,(I$45-SUM(I$7:O$7))/I$45*I$43*I$44,(SUM(I$7:P$7)-SUM(I$7:O$7))/I$45*I$43*I$44),0)</f>
        <v>0</v>
      </c>
      <c r="Q55" s="43"/>
      <c r="R55" s="44"/>
      <c r="S55" s="44"/>
      <c r="T55" s="44"/>
      <c r="U55" s="44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</row>
    <row r="56" spans="2:256" ht="16.5" hidden="1" customHeight="1" x14ac:dyDescent="0.25">
      <c r="B56" s="41"/>
      <c r="C56" s="333" t="s">
        <v>50</v>
      </c>
      <c r="D56" s="334"/>
      <c r="E56" s="308"/>
      <c r="F56" s="197"/>
      <c r="G56" s="197"/>
      <c r="H56" s="197"/>
      <c r="I56" s="197"/>
      <c r="J56" s="197">
        <f>IF(J$45&gt;J$7,(J$7/J$45)*J$43*J$44,J$43*J$44)</f>
        <v>0</v>
      </c>
      <c r="K56" s="197">
        <f>IF(J$45&gt;J$7,IF(SUM(J$7:K$7)&gt;J$45,(J$45-J$7)/J$45*J$43*J$44,(SUM(J$7:K$7)-J$7)/J$45*J$43*J$44),0)</f>
        <v>0</v>
      </c>
      <c r="L56" s="197">
        <f>IF(J$45&gt;SUM(J$7:K$7),IF(SUM(J$7:L$7)&gt;J$45,(J$45-SUM(J$7:K$7))/J$45*J$43*J$44,(SUM(J$7:L$7)-SUM(J$7:K$7))/J$45*J$43*J$44),0)</f>
        <v>0</v>
      </c>
      <c r="M56" s="197">
        <f>IF(J$45&gt;SUM(J$7:L$7),IF(SUM(J$7:M$7)&gt;J$45,(J$45-SUM(J$7:L$7))/J$45*J$43*J$44,(SUM(J$7:M$7)-SUM(J$7:L$7))/J$45*J$43*J$44),0)</f>
        <v>0</v>
      </c>
      <c r="N56" s="197">
        <f>IF(J$45&gt;SUM(J$7:M$7),IF(SUM(J$7:N$7)&gt;J$45,(J$45-SUM(J$7:M$7))/J$45*J$43*J$44,(SUM(J$7:N$7)-SUM(J$7:M$7))/J$45*J$43*J$44),0)</f>
        <v>0</v>
      </c>
      <c r="O56" s="197">
        <f>IF(J$45&gt;SUM(J$7:N$7),IF(SUM(J$7:O$7)&gt;J$45,(J$45-SUM(J$7:N$7))/J$45*J$43*J$44,(SUM(J$7:O$7)-SUM(J$7:N$7))/J$45*J$43*J$44),0)</f>
        <v>0</v>
      </c>
      <c r="P56" s="198">
        <f>IF(J$45&gt;SUM(J$7:O$7),IF(SUM(J$7:P$7)&gt;J$45,(J$45-SUM(J$7:O$7))/J$45*J$43*J$44,(SUM(J$7:P$7)-SUM(J$7:O$7))/J$45*J$43*J$44),0)</f>
        <v>0</v>
      </c>
      <c r="Q56" s="43"/>
      <c r="R56" s="44"/>
      <c r="S56" s="44"/>
      <c r="T56" s="44"/>
      <c r="U56" s="44"/>
    </row>
    <row r="57" spans="2:256" ht="16.5" hidden="1" customHeight="1" x14ac:dyDescent="0.25">
      <c r="B57" s="41"/>
      <c r="C57" s="333" t="s">
        <v>51</v>
      </c>
      <c r="D57" s="334"/>
      <c r="E57" s="308"/>
      <c r="F57" s="197"/>
      <c r="G57" s="197"/>
      <c r="H57" s="197"/>
      <c r="I57" s="197"/>
      <c r="J57" s="197"/>
      <c r="K57" s="197">
        <f>IF(K$45&gt;K$7,(K$7/K$45)*K$43*K$44,K$43*K$44)</f>
        <v>0</v>
      </c>
      <c r="L57" s="197">
        <f>IF(K$45&gt;K$7,IF(SUM(K$7:L$7)&gt;K$45,(K$45-K$7)/K$45*K$43*K$44,(SUM(K$7:L$7)-K$7)/K$45*K$43*K$44),0)</f>
        <v>0</v>
      </c>
      <c r="M57" s="197">
        <f>IF(K$45&gt;SUM(K$7:L$7),IF(SUM(K$7:M$7)&gt;K$45,(K$45-SUM(K$7:L$7))/K$45*K$43*K$44,(SUM(K$7:M$7)-SUM(K$7:L$7))/K$45*K$43*K$44),0)</f>
        <v>0</v>
      </c>
      <c r="N57" s="197">
        <f>IF(K$45&gt;SUM(K$7:M$7),IF(SUM(K$7:N$7)&gt;K$45,(K$45-SUM(K$7:M$7))/K$45*K$43*K$44,(SUM(K$7:N$7)-SUM(K$7:M$7))/K$45*K$43*K$44),0)</f>
        <v>0</v>
      </c>
      <c r="O57" s="197">
        <f>IF(K$45&gt;SUM(K$7:N$7),IF(SUM(K$7:O$7)&gt;K$45,(K$45-SUM(K$7:N$7))/K$45*K$43*K$44,(SUM(K$7:O$7)-SUM(K$7:N$7))/K$45*K$43*K$44),0)</f>
        <v>0</v>
      </c>
      <c r="P57" s="198">
        <f>IF(K$45&gt;SUM(K$7:O$7),IF(SUM(K$7:P$7)&gt;K$45,(K$45-SUM(K$7:O$7))/K$45*K$43*K$44,(SUM(K$7:P$7)-SUM(K$7:O$7))/K$45*K$43*K$44),0)</f>
        <v>0</v>
      </c>
      <c r="Q57" s="6"/>
      <c r="R57" s="44"/>
      <c r="S57" s="44"/>
      <c r="T57" s="44"/>
      <c r="U57" s="44"/>
    </row>
    <row r="58" spans="2:256" ht="16.5" hidden="1" customHeight="1" x14ac:dyDescent="0.25">
      <c r="B58" s="41"/>
      <c r="C58" s="333" t="s">
        <v>52</v>
      </c>
      <c r="D58" s="334"/>
      <c r="E58" s="308"/>
      <c r="F58" s="197"/>
      <c r="G58" s="197"/>
      <c r="H58" s="197"/>
      <c r="I58" s="197"/>
      <c r="J58" s="197"/>
      <c r="K58" s="197"/>
      <c r="L58" s="197">
        <f>IF(L$45&gt;L$7,(L$7/L$45)*L$43*L$44,L$43*L$44)</f>
        <v>0</v>
      </c>
      <c r="M58" s="197">
        <f>IF(L$45&gt;L$7,IF(SUM(L$7:M$7)&gt;L$45,(L$45-L$7)/L$45*L$43*L$44,(SUM(L$7:M$7)-L$7)/L$45*L$43*L$44),0)</f>
        <v>0</v>
      </c>
      <c r="N58" s="197">
        <f>IF(L$45&gt;SUM(L$7:M$7),IF(SUM(L$7:N$7)&gt;L$45,(L$45-SUM(L$7:M$7))/L$45*L$43*L$44,(SUM(L$7:N$7)-SUM(L$7:M$7))/L$45*L$43*L$44),0)</f>
        <v>0</v>
      </c>
      <c r="O58" s="197">
        <f>IF(L$45&gt;SUM(L$7:N$7),IF(SUM(L$7:O$7)&gt;L$45,(L$45-SUM(L$7:N$7))/L$45*L$43*L$44,(SUM(L$7:O$7)-SUM(L$7:N$7))/L$45*L$43*L$44),0)</f>
        <v>0</v>
      </c>
      <c r="P58" s="198">
        <f>IF(L$45&gt;SUM(L$7:O$7),IF(SUM(L$7:P$7)&gt;L$45,(L$45-SUM(L$7:O$7))/L$45*L$43*L$44,(SUM(L$7:P$7)-SUM(L$7:O$7))/L$45*L$43*L$44),0)</f>
        <v>0</v>
      </c>
      <c r="Q58" s="6"/>
      <c r="R58" s="44"/>
      <c r="S58" s="44"/>
      <c r="T58" s="44"/>
      <c r="U58" s="44"/>
    </row>
    <row r="59" spans="2:256" ht="16.5" hidden="1" customHeight="1" x14ac:dyDescent="0.25">
      <c r="B59" s="41"/>
      <c r="C59" s="333" t="s">
        <v>53</v>
      </c>
      <c r="D59" s="334"/>
      <c r="E59" s="308"/>
      <c r="F59" s="197"/>
      <c r="G59" s="197"/>
      <c r="H59" s="197"/>
      <c r="I59" s="197"/>
      <c r="J59" s="197"/>
      <c r="K59" s="197"/>
      <c r="L59" s="197"/>
      <c r="M59" s="197">
        <f>IF(M$45&gt;M$7,(M$7/M$45)*M$43*M$44,M$43*M$44)</f>
        <v>0</v>
      </c>
      <c r="N59" s="197">
        <f>IF(M$45&gt;M$7,IF(SUM(M$7:N$7)&gt;M$45,(M$45-M$7)/M$45*M$43*M$44,(SUM(M$7:N$7)-M$7)/M$45*M$43*M$44),0)</f>
        <v>0</v>
      </c>
      <c r="O59" s="197">
        <f>IF(M$45&gt;SUM(M$7:N$7),IF(SUM(M$7:O$7)&gt;M$45,(M$45-SUM(M$7:N$7))/M$45*M$43*M$44,(SUM(M$7:O$7)-SUM(M$7:N$7))/M$45*M$43*M$44),0)</f>
        <v>0</v>
      </c>
      <c r="P59" s="198">
        <f>IF(M$45&gt;SUM(M$7:O$7),IF(SUM(M$7:P$7)&gt;M$45,(M$45-SUM(M$7:O$7))/M$45*M$43*M$44,(SUM(M$7:P$7)-SUM(M$7:O$7))/M$45*M$43*M$44),0)</f>
        <v>0</v>
      </c>
      <c r="Q59" s="6"/>
      <c r="R59" s="44"/>
      <c r="S59" s="44"/>
      <c r="T59" s="44"/>
      <c r="U59" s="44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</row>
    <row r="60" spans="2:256" ht="16.5" hidden="1" customHeight="1" x14ac:dyDescent="0.25">
      <c r="B60" s="41"/>
      <c r="C60" s="333" t="s">
        <v>54</v>
      </c>
      <c r="D60" s="334"/>
      <c r="E60" s="308"/>
      <c r="F60" s="197"/>
      <c r="G60" s="197"/>
      <c r="H60" s="197"/>
      <c r="I60" s="197"/>
      <c r="J60" s="197"/>
      <c r="K60" s="197"/>
      <c r="L60" s="197"/>
      <c r="M60" s="197"/>
      <c r="N60" s="197">
        <f>IF(N$45&gt;N$7,(N$7/N$45)*N$43*N$44,N$43*N$44)</f>
        <v>0</v>
      </c>
      <c r="O60" s="197">
        <f>IF(N$45&gt;N$7,IF(SUM(N$7:O$7)&gt;N$45,(N$45-N$7)/N$45*N$43*N$44,(SUM(N$7:O$7)-N$7)/N$45*N$43*N$44),0)</f>
        <v>0</v>
      </c>
      <c r="P60" s="198">
        <f>IF(N$45&gt;SUM(N$7:O$7),IF(SUM(N$7:P$7)&gt;N$45,(N$45-SUM(N$7:O$7))/N$45*N$43*N$44,(SUM(N$7:P$7)-SUM(N$7:O$7))/N$45*N$43*N$44),0)</f>
        <v>0</v>
      </c>
      <c r="Q60" s="43"/>
      <c r="R60" s="44"/>
      <c r="S60" s="44"/>
      <c r="T60" s="44"/>
      <c r="U60" s="44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</row>
    <row r="61" spans="2:256" ht="16.5" hidden="1" customHeight="1" x14ac:dyDescent="0.25">
      <c r="B61" s="41"/>
      <c r="C61" s="333" t="s">
        <v>55</v>
      </c>
      <c r="D61" s="334"/>
      <c r="E61" s="308"/>
      <c r="F61" s="197"/>
      <c r="G61" s="197"/>
      <c r="H61" s="197"/>
      <c r="I61" s="197"/>
      <c r="J61" s="197"/>
      <c r="K61" s="197"/>
      <c r="L61" s="197"/>
      <c r="M61" s="197"/>
      <c r="N61" s="197"/>
      <c r="O61" s="197">
        <f>IF(O$45&gt;O$7,(O$7/O$45)*O$43*O$44,O$43*O$44)</f>
        <v>0</v>
      </c>
      <c r="P61" s="198">
        <f>IF(O$45&gt;O$7,IF(SUM(O$7:P$7)&gt;O$45,(O$45-O$7)/O$45*O$43*O$44,(SUM(O$7:P$7)-O$7)/O$45*O$43*O$44),0)</f>
        <v>0</v>
      </c>
      <c r="Q61" s="43"/>
      <c r="R61" s="44"/>
      <c r="S61" s="44"/>
      <c r="T61" s="44"/>
      <c r="U61" s="44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</row>
    <row r="62" spans="2:256" ht="16.5" hidden="1" customHeight="1" x14ac:dyDescent="0.25">
      <c r="B62" s="41"/>
      <c r="C62" s="333" t="s">
        <v>56</v>
      </c>
      <c r="D62" s="334"/>
      <c r="E62" s="308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8">
        <f>IF(P$45&gt;P$7,(P$7/P$45)*P$43*P$44,P$43*P$44)</f>
        <v>0</v>
      </c>
      <c r="Q62" s="43"/>
      <c r="R62" s="44"/>
      <c r="S62" s="44"/>
      <c r="T62" s="44"/>
      <c r="U62" s="44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</row>
    <row r="63" spans="2:256" ht="16.5" hidden="1" customHeight="1" x14ac:dyDescent="0.25">
      <c r="B63" s="41"/>
      <c r="C63" s="333" t="s">
        <v>57</v>
      </c>
      <c r="D63" s="334"/>
      <c r="E63" s="308">
        <f t="shared" ref="E63:P63" si="6">SUM(E51:E62)/E7</f>
        <v>0</v>
      </c>
      <c r="F63" s="197">
        <f t="shared" si="6"/>
        <v>0</v>
      </c>
      <c r="G63" s="197">
        <f t="shared" si="6"/>
        <v>0</v>
      </c>
      <c r="H63" s="197">
        <f t="shared" si="6"/>
        <v>0</v>
      </c>
      <c r="I63" s="197">
        <f t="shared" si="6"/>
        <v>0</v>
      </c>
      <c r="J63" s="197">
        <f t="shared" si="6"/>
        <v>0</v>
      </c>
      <c r="K63" s="197">
        <f t="shared" si="6"/>
        <v>0</v>
      </c>
      <c r="L63" s="197">
        <f t="shared" si="6"/>
        <v>0</v>
      </c>
      <c r="M63" s="197">
        <f t="shared" si="6"/>
        <v>0</v>
      </c>
      <c r="N63" s="197">
        <f t="shared" si="6"/>
        <v>0</v>
      </c>
      <c r="O63" s="197">
        <f t="shared" si="6"/>
        <v>0</v>
      </c>
      <c r="P63" s="198">
        <f t="shared" si="6"/>
        <v>0</v>
      </c>
      <c r="Q63" s="43"/>
      <c r="R63" s="44"/>
      <c r="S63" s="44"/>
      <c r="T63" s="44"/>
      <c r="U63" s="44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</row>
    <row r="64" spans="2:256" ht="16.5" hidden="1" customHeight="1" x14ac:dyDescent="0.25">
      <c r="B64" s="41"/>
      <c r="C64" s="333"/>
      <c r="D64" s="334"/>
      <c r="E64" s="308"/>
      <c r="F64" s="210"/>
      <c r="G64" s="210"/>
      <c r="H64" s="197"/>
      <c r="I64" s="197"/>
      <c r="J64" s="197"/>
      <c r="K64" s="197"/>
      <c r="L64" s="197"/>
      <c r="M64" s="197"/>
      <c r="N64" s="197"/>
      <c r="O64" s="197"/>
      <c r="P64" s="198"/>
      <c r="Q64" s="43"/>
      <c r="R64" s="44"/>
      <c r="S64" s="44"/>
      <c r="T64" s="44"/>
      <c r="U64" s="44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  <c r="FY64" s="45"/>
      <c r="FZ64" s="45"/>
      <c r="GA64" s="45"/>
      <c r="GB64" s="45"/>
      <c r="GC64" s="45"/>
      <c r="GD64" s="45"/>
      <c r="GE64" s="45"/>
      <c r="GF64" s="45"/>
      <c r="GG64" s="45"/>
      <c r="GH64" s="45"/>
      <c r="GI64" s="45"/>
      <c r="GJ64" s="45"/>
      <c r="GK64" s="45"/>
      <c r="GL64" s="45"/>
      <c r="GM64" s="45"/>
      <c r="GN64" s="45"/>
      <c r="GO64" s="45"/>
      <c r="GP64" s="45"/>
      <c r="GQ64" s="45"/>
      <c r="GR64" s="45"/>
      <c r="GS64" s="45"/>
      <c r="GT64" s="45"/>
      <c r="GU64" s="45"/>
      <c r="GV64" s="45"/>
      <c r="GW64" s="45"/>
      <c r="GX64" s="45"/>
      <c r="GY64" s="45"/>
      <c r="GZ64" s="45"/>
      <c r="HA64" s="45"/>
      <c r="HB64" s="45"/>
      <c r="HC64" s="45"/>
      <c r="HD64" s="45"/>
      <c r="HE64" s="45"/>
      <c r="HF64" s="45"/>
      <c r="HG64" s="45"/>
      <c r="HH64" s="45"/>
      <c r="HI64" s="45"/>
      <c r="HJ64" s="45"/>
      <c r="HK64" s="45"/>
      <c r="HL64" s="45"/>
      <c r="HM64" s="45"/>
      <c r="HN64" s="45"/>
      <c r="HO64" s="45"/>
      <c r="HP64" s="45"/>
      <c r="HQ64" s="45"/>
      <c r="HR64" s="45"/>
      <c r="HS64" s="45"/>
      <c r="HT64" s="45"/>
      <c r="HU64" s="45"/>
      <c r="HV64" s="45"/>
      <c r="HW64" s="45"/>
      <c r="HX64" s="45"/>
      <c r="HY64" s="45"/>
      <c r="HZ64" s="45"/>
      <c r="IA64" s="45"/>
      <c r="IB64" s="45"/>
      <c r="IC64" s="45"/>
      <c r="ID64" s="45"/>
      <c r="IE64" s="45"/>
      <c r="IF64" s="45"/>
      <c r="IG64" s="45"/>
      <c r="IH64" s="45"/>
      <c r="II64" s="45"/>
      <c r="IJ64" s="45"/>
      <c r="IK64" s="45"/>
      <c r="IL64" s="45"/>
      <c r="IM64" s="45"/>
      <c r="IN64" s="45"/>
      <c r="IO64" s="45"/>
      <c r="IP64" s="45"/>
      <c r="IQ64" s="45"/>
      <c r="IR64" s="45"/>
      <c r="IS64" s="45"/>
      <c r="IT64" s="45"/>
      <c r="IU64" s="45"/>
      <c r="IV64" s="45"/>
    </row>
    <row r="65" spans="2:256" ht="16.5" customHeight="1" x14ac:dyDescent="0.25">
      <c r="B65" s="51" t="s">
        <v>58</v>
      </c>
      <c r="C65" s="333" t="s">
        <v>36</v>
      </c>
      <c r="D65" s="334"/>
      <c r="E65" s="314" t="str">
        <f>IFERROR((E40+(E63/E14))*E47,"0")</f>
        <v>0</v>
      </c>
      <c r="F65" s="211" t="str">
        <f t="shared" ref="F65:P65" si="7">IFERROR((F40+(F63/F14))*F47,"0")</f>
        <v>0</v>
      </c>
      <c r="G65" s="211" t="str">
        <f t="shared" si="7"/>
        <v>0</v>
      </c>
      <c r="H65" s="211" t="str">
        <f t="shared" si="7"/>
        <v>0</v>
      </c>
      <c r="I65" s="211" t="str">
        <f t="shared" si="7"/>
        <v>0</v>
      </c>
      <c r="J65" s="211" t="str">
        <f t="shared" si="7"/>
        <v>0</v>
      </c>
      <c r="K65" s="211" t="str">
        <f t="shared" si="7"/>
        <v>0</v>
      </c>
      <c r="L65" s="211" t="str">
        <f t="shared" si="7"/>
        <v>0</v>
      </c>
      <c r="M65" s="211" t="str">
        <f t="shared" si="7"/>
        <v>0</v>
      </c>
      <c r="N65" s="211" t="str">
        <f t="shared" si="7"/>
        <v>0</v>
      </c>
      <c r="O65" s="211" t="str">
        <f t="shared" si="7"/>
        <v>0</v>
      </c>
      <c r="P65" s="212" t="str">
        <f t="shared" si="7"/>
        <v>0</v>
      </c>
      <c r="Q65" s="43"/>
      <c r="R65" s="44"/>
      <c r="S65" s="44"/>
      <c r="T65" s="44"/>
      <c r="U65" s="44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  <c r="GG65" s="45"/>
      <c r="GH65" s="45"/>
      <c r="GI65" s="45"/>
      <c r="GJ65" s="45"/>
      <c r="GK65" s="45"/>
      <c r="GL65" s="45"/>
      <c r="GM65" s="45"/>
      <c r="GN65" s="45"/>
      <c r="GO65" s="45"/>
      <c r="GP65" s="45"/>
      <c r="GQ65" s="45"/>
      <c r="GR65" s="45"/>
      <c r="GS65" s="45"/>
      <c r="GT65" s="45"/>
      <c r="GU65" s="45"/>
      <c r="GV65" s="45"/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  <c r="ID65" s="45"/>
      <c r="IE65" s="45"/>
      <c r="IF65" s="45"/>
      <c r="IG65" s="45"/>
      <c r="IH65" s="45"/>
      <c r="II65" s="45"/>
      <c r="IJ65" s="45"/>
      <c r="IK65" s="45"/>
      <c r="IL65" s="45"/>
      <c r="IM65" s="45"/>
      <c r="IN65" s="45"/>
      <c r="IO65" s="45"/>
      <c r="IP65" s="45"/>
      <c r="IQ65" s="45"/>
      <c r="IR65" s="45"/>
      <c r="IS65" s="45"/>
      <c r="IT65" s="45"/>
      <c r="IU65" s="45"/>
      <c r="IV65" s="45"/>
    </row>
    <row r="66" spans="2:256" ht="16.5" customHeight="1" x14ac:dyDescent="0.25">
      <c r="B66" s="55" t="s">
        <v>59</v>
      </c>
      <c r="C66" s="333" t="s">
        <v>60</v>
      </c>
      <c r="D66" s="334"/>
      <c r="E66" s="306">
        <f t="shared" ref="E66:P66" si="8">E65*E14</f>
        <v>0</v>
      </c>
      <c r="F66" s="191">
        <f t="shared" si="8"/>
        <v>0</v>
      </c>
      <c r="G66" s="191">
        <f t="shared" si="8"/>
        <v>0</v>
      </c>
      <c r="H66" s="191">
        <f t="shared" si="8"/>
        <v>0</v>
      </c>
      <c r="I66" s="191">
        <f t="shared" si="8"/>
        <v>0</v>
      </c>
      <c r="J66" s="191">
        <f t="shared" si="8"/>
        <v>0</v>
      </c>
      <c r="K66" s="191">
        <f t="shared" si="8"/>
        <v>0</v>
      </c>
      <c r="L66" s="191">
        <f t="shared" si="8"/>
        <v>0</v>
      </c>
      <c r="M66" s="191">
        <f t="shared" si="8"/>
        <v>0</v>
      </c>
      <c r="N66" s="191">
        <f t="shared" si="8"/>
        <v>0</v>
      </c>
      <c r="O66" s="191">
        <f t="shared" si="8"/>
        <v>0</v>
      </c>
      <c r="P66" s="192">
        <f t="shared" si="8"/>
        <v>0</v>
      </c>
      <c r="Q66" s="43"/>
      <c r="R66" s="44"/>
      <c r="S66" s="44"/>
      <c r="T66" s="44"/>
      <c r="U66" s="44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  <c r="FY66" s="45"/>
      <c r="FZ66" s="45"/>
      <c r="GA66" s="45"/>
      <c r="GB66" s="45"/>
      <c r="GC66" s="45"/>
      <c r="GD66" s="45"/>
      <c r="GE66" s="45"/>
      <c r="GF66" s="45"/>
      <c r="GG66" s="45"/>
      <c r="GH66" s="45"/>
      <c r="GI66" s="45"/>
      <c r="GJ66" s="45"/>
      <c r="GK66" s="45"/>
      <c r="GL66" s="45"/>
      <c r="GM66" s="45"/>
      <c r="GN66" s="45"/>
      <c r="GO66" s="45"/>
      <c r="GP66" s="45"/>
      <c r="GQ66" s="45"/>
      <c r="GR66" s="45"/>
      <c r="GS66" s="45"/>
      <c r="GT66" s="45"/>
      <c r="GU66" s="45"/>
      <c r="GV66" s="45"/>
      <c r="GW66" s="45"/>
      <c r="GX66" s="45"/>
      <c r="GY66" s="45"/>
      <c r="GZ66" s="45"/>
      <c r="HA66" s="45"/>
      <c r="HB66" s="45"/>
      <c r="HC66" s="45"/>
      <c r="HD66" s="45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/>
      <c r="HY66" s="45"/>
      <c r="HZ66" s="45"/>
      <c r="IA66" s="45"/>
      <c r="IB66" s="45"/>
      <c r="IC66" s="45"/>
      <c r="ID66" s="45"/>
      <c r="IE66" s="45"/>
      <c r="IF66" s="45"/>
      <c r="IG66" s="45"/>
      <c r="IH66" s="45"/>
      <c r="II66" s="45"/>
      <c r="IJ66" s="45"/>
      <c r="IK66" s="45"/>
      <c r="IL66" s="45"/>
      <c r="IM66" s="45"/>
      <c r="IN66" s="45"/>
      <c r="IO66" s="45"/>
      <c r="IP66" s="45"/>
      <c r="IQ66" s="45"/>
      <c r="IR66" s="45"/>
      <c r="IS66" s="45"/>
      <c r="IT66" s="45"/>
      <c r="IU66" s="45"/>
      <c r="IV66" s="45"/>
    </row>
    <row r="67" spans="2:256" ht="16.5" customHeight="1" x14ac:dyDescent="0.25">
      <c r="B67" s="55"/>
      <c r="C67" s="342"/>
      <c r="D67" s="343"/>
      <c r="E67" s="306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2"/>
      <c r="Q67" s="43"/>
      <c r="R67" s="44"/>
      <c r="S67" s="44"/>
      <c r="T67" s="44"/>
      <c r="U67" s="44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/>
      <c r="IK67" s="45"/>
      <c r="IL67" s="45"/>
      <c r="IM67" s="45"/>
      <c r="IN67" s="45"/>
      <c r="IO67" s="45"/>
      <c r="IP67" s="45"/>
      <c r="IQ67" s="45"/>
      <c r="IR67" s="45"/>
      <c r="IS67" s="45"/>
      <c r="IT67" s="45"/>
      <c r="IU67" s="45"/>
      <c r="IV67" s="45"/>
    </row>
    <row r="68" spans="2:256" ht="16.5" customHeight="1" x14ac:dyDescent="0.25">
      <c r="B68" s="51" t="s">
        <v>61</v>
      </c>
      <c r="C68" s="333" t="s">
        <v>36</v>
      </c>
      <c r="D68" s="334"/>
      <c r="E68" s="308" t="str">
        <f>IFERROR(E69/E14,"0")</f>
        <v>0</v>
      </c>
      <c r="F68" s="197" t="str">
        <f t="shared" ref="F68:P68" si="9">IFERROR(F69/F14,"0")</f>
        <v>0</v>
      </c>
      <c r="G68" s="197" t="str">
        <f t="shared" si="9"/>
        <v>0</v>
      </c>
      <c r="H68" s="197" t="str">
        <f t="shared" si="9"/>
        <v>0</v>
      </c>
      <c r="I68" s="197" t="str">
        <f t="shared" si="9"/>
        <v>0</v>
      </c>
      <c r="J68" s="197" t="str">
        <f t="shared" si="9"/>
        <v>0</v>
      </c>
      <c r="K68" s="197" t="str">
        <f t="shared" si="9"/>
        <v>0</v>
      </c>
      <c r="L68" s="197" t="str">
        <f t="shared" si="9"/>
        <v>0</v>
      </c>
      <c r="M68" s="197" t="str">
        <f t="shared" si="9"/>
        <v>0</v>
      </c>
      <c r="N68" s="197" t="str">
        <f t="shared" si="9"/>
        <v>0</v>
      </c>
      <c r="O68" s="197" t="str">
        <f t="shared" si="9"/>
        <v>0</v>
      </c>
      <c r="P68" s="198" t="str">
        <f t="shared" si="9"/>
        <v>0</v>
      </c>
      <c r="Q68" s="43"/>
      <c r="R68" s="44"/>
      <c r="S68" s="44"/>
      <c r="T68" s="44"/>
      <c r="U68" s="44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  <c r="IV68" s="45"/>
    </row>
    <row r="69" spans="2:256" ht="16.5" customHeight="1" x14ac:dyDescent="0.25">
      <c r="B69" s="55" t="s">
        <v>59</v>
      </c>
      <c r="C69" s="333" t="s">
        <v>60</v>
      </c>
      <c r="D69" s="334"/>
      <c r="E69" s="308">
        <f t="shared" ref="E69:P69" si="10">E66-E33</f>
        <v>0</v>
      </c>
      <c r="F69" s="197">
        <f t="shared" si="10"/>
        <v>0</v>
      </c>
      <c r="G69" s="197">
        <f t="shared" si="10"/>
        <v>0</v>
      </c>
      <c r="H69" s="197">
        <f t="shared" si="10"/>
        <v>0</v>
      </c>
      <c r="I69" s="197">
        <f t="shared" si="10"/>
        <v>0</v>
      </c>
      <c r="J69" s="197">
        <f t="shared" si="10"/>
        <v>0</v>
      </c>
      <c r="K69" s="197">
        <f t="shared" si="10"/>
        <v>0</v>
      </c>
      <c r="L69" s="197">
        <f t="shared" si="10"/>
        <v>0</v>
      </c>
      <c r="M69" s="197">
        <f t="shared" si="10"/>
        <v>0</v>
      </c>
      <c r="N69" s="197">
        <f t="shared" si="10"/>
        <v>0</v>
      </c>
      <c r="O69" s="197">
        <f t="shared" si="10"/>
        <v>0</v>
      </c>
      <c r="P69" s="198">
        <f t="shared" si="10"/>
        <v>0</v>
      </c>
      <c r="Q69" s="43"/>
      <c r="R69" s="44"/>
      <c r="S69" s="44"/>
      <c r="T69" s="44"/>
      <c r="U69" s="44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  <c r="IV69" s="45"/>
    </row>
    <row r="70" spans="2:256" ht="16.5" customHeight="1" x14ac:dyDescent="0.25">
      <c r="B70" s="36"/>
      <c r="C70" s="333"/>
      <c r="D70" s="334"/>
      <c r="E70" s="308"/>
      <c r="F70" s="210"/>
      <c r="G70" s="210"/>
      <c r="H70" s="197"/>
      <c r="I70" s="197"/>
      <c r="J70" s="197"/>
      <c r="K70" s="197"/>
      <c r="L70" s="197"/>
      <c r="M70" s="197"/>
      <c r="N70" s="197"/>
      <c r="O70" s="197"/>
      <c r="P70" s="198"/>
      <c r="Q70" s="43"/>
      <c r="R70" s="44"/>
      <c r="S70" s="44"/>
      <c r="T70" s="44"/>
      <c r="U70" s="44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  <c r="FY70" s="45"/>
      <c r="FZ70" s="45"/>
      <c r="GA70" s="45"/>
      <c r="GB70" s="45"/>
      <c r="GC70" s="45"/>
      <c r="GD70" s="45"/>
      <c r="GE70" s="45"/>
      <c r="GF70" s="45"/>
      <c r="GG70" s="45"/>
      <c r="GH70" s="45"/>
      <c r="GI70" s="45"/>
      <c r="GJ70" s="45"/>
      <c r="GK70" s="45"/>
      <c r="GL70" s="45"/>
      <c r="GM70" s="45"/>
      <c r="GN70" s="45"/>
      <c r="GO70" s="45"/>
      <c r="GP70" s="45"/>
      <c r="GQ70" s="45"/>
      <c r="GR70" s="45"/>
      <c r="GS70" s="45"/>
      <c r="GT70" s="45"/>
      <c r="GU70" s="45"/>
      <c r="GV70" s="45"/>
      <c r="GW70" s="45"/>
      <c r="GX70" s="45"/>
      <c r="GY70" s="45"/>
      <c r="GZ70" s="45"/>
      <c r="HA70" s="45"/>
      <c r="HB70" s="45"/>
      <c r="HC70" s="45"/>
      <c r="HD70" s="45"/>
      <c r="HE70" s="45"/>
      <c r="HF70" s="45"/>
      <c r="HG70" s="45"/>
      <c r="HH70" s="45"/>
      <c r="HI70" s="45"/>
      <c r="HJ70" s="45"/>
      <c r="HK70" s="45"/>
      <c r="HL70" s="45"/>
      <c r="HM70" s="45"/>
      <c r="HN70" s="45"/>
      <c r="HO70" s="45"/>
      <c r="HP70" s="45"/>
      <c r="HQ70" s="45"/>
      <c r="HR70" s="45"/>
      <c r="HS70" s="45"/>
      <c r="HT70" s="45"/>
      <c r="HU70" s="45"/>
      <c r="HV70" s="45"/>
      <c r="HW70" s="45"/>
      <c r="HX70" s="45"/>
      <c r="HY70" s="45"/>
      <c r="HZ70" s="45"/>
      <c r="IA70" s="45"/>
      <c r="IB70" s="45"/>
      <c r="IC70" s="45"/>
      <c r="ID70" s="45"/>
      <c r="IE70" s="45"/>
      <c r="IF70" s="45"/>
      <c r="IG70" s="45"/>
      <c r="IH70" s="45"/>
      <c r="II70" s="45"/>
      <c r="IJ70" s="45"/>
      <c r="IK70" s="45"/>
      <c r="IL70" s="45"/>
      <c r="IM70" s="45"/>
      <c r="IN70" s="45"/>
      <c r="IO70" s="45"/>
      <c r="IP70" s="45"/>
      <c r="IQ70" s="45"/>
      <c r="IR70" s="45"/>
      <c r="IS70" s="45"/>
      <c r="IT70" s="45"/>
      <c r="IU70" s="45"/>
      <c r="IV70" s="45"/>
    </row>
    <row r="71" spans="2:256" s="57" customFormat="1" ht="16.5" customHeight="1" x14ac:dyDescent="0.25">
      <c r="B71" s="56" t="s">
        <v>62</v>
      </c>
      <c r="C71" s="342"/>
      <c r="D71" s="343"/>
      <c r="E71" s="315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4"/>
      <c r="R71" s="44"/>
      <c r="S71" s="44"/>
      <c r="T71" s="44"/>
      <c r="U71" s="44"/>
    </row>
    <row r="72" spans="2:256" s="57" customFormat="1" ht="16.5" customHeight="1" x14ac:dyDescent="0.25">
      <c r="B72" s="46" t="s">
        <v>63</v>
      </c>
      <c r="C72" s="333" t="s">
        <v>64</v>
      </c>
      <c r="D72" s="334"/>
      <c r="E72" s="316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6"/>
      <c r="R72" s="44"/>
      <c r="S72" s="44"/>
      <c r="T72" s="44"/>
      <c r="U72" s="44"/>
    </row>
    <row r="73" spans="2:256" s="57" customFormat="1" ht="16.5" customHeight="1" x14ac:dyDescent="0.25">
      <c r="B73" s="46" t="s">
        <v>65</v>
      </c>
      <c r="C73" s="333" t="s">
        <v>66</v>
      </c>
      <c r="D73" s="334"/>
      <c r="E73" s="3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8"/>
      <c r="R73" s="44"/>
      <c r="S73" s="44"/>
      <c r="T73" s="44"/>
      <c r="U73" s="44"/>
    </row>
    <row r="74" spans="2:256" s="57" customFormat="1" ht="16.5" customHeight="1" x14ac:dyDescent="0.25">
      <c r="B74" s="46"/>
      <c r="C74" s="342"/>
      <c r="D74" s="343"/>
      <c r="E74" s="318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20"/>
      <c r="R74" s="44"/>
      <c r="S74" s="44"/>
      <c r="T74" s="44"/>
      <c r="U74" s="44"/>
    </row>
    <row r="75" spans="2:256" ht="16.5" customHeight="1" x14ac:dyDescent="0.25">
      <c r="B75" s="27" t="s">
        <v>67</v>
      </c>
      <c r="C75" s="333"/>
      <c r="D75" s="334"/>
      <c r="E75" s="305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3"/>
      <c r="Q75" s="43"/>
      <c r="R75" s="44"/>
      <c r="S75" s="44"/>
      <c r="T75" s="44"/>
      <c r="U75" s="44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  <c r="GG75" s="45"/>
      <c r="GH75" s="45"/>
      <c r="GI75" s="45"/>
      <c r="GJ75" s="45"/>
      <c r="GK75" s="45"/>
      <c r="GL75" s="45"/>
      <c r="GM75" s="45"/>
      <c r="GN75" s="45"/>
      <c r="GO75" s="45"/>
      <c r="GP75" s="45"/>
      <c r="GQ75" s="45"/>
      <c r="GR75" s="45"/>
      <c r="GS75" s="45"/>
      <c r="GT75" s="45"/>
      <c r="GU75" s="45"/>
      <c r="GV75" s="45"/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  <c r="HN75" s="45"/>
      <c r="HO75" s="45"/>
      <c r="HP75" s="45"/>
      <c r="HQ75" s="45"/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/>
      <c r="IH75" s="45"/>
      <c r="II75" s="45"/>
      <c r="IJ75" s="45"/>
      <c r="IK75" s="45"/>
      <c r="IL75" s="45"/>
      <c r="IM75" s="45"/>
      <c r="IN75" s="45"/>
      <c r="IO75" s="45"/>
      <c r="IP75" s="45"/>
      <c r="IQ75" s="45"/>
      <c r="IR75" s="45"/>
      <c r="IS75" s="45"/>
      <c r="IT75" s="45"/>
      <c r="IU75" s="45"/>
      <c r="IV75" s="45"/>
    </row>
    <row r="76" spans="2:256" ht="16.5" customHeight="1" x14ac:dyDescent="0.25">
      <c r="B76" s="58" t="s">
        <v>68</v>
      </c>
      <c r="C76" s="333" t="s">
        <v>69</v>
      </c>
      <c r="D76" s="334"/>
      <c r="E76" s="303">
        <v>0</v>
      </c>
      <c r="F76" s="186">
        <v>0</v>
      </c>
      <c r="G76" s="186">
        <v>0</v>
      </c>
      <c r="H76" s="186">
        <v>0</v>
      </c>
      <c r="I76" s="186">
        <v>0</v>
      </c>
      <c r="J76" s="186">
        <v>0</v>
      </c>
      <c r="K76" s="186">
        <v>0</v>
      </c>
      <c r="L76" s="186">
        <v>0</v>
      </c>
      <c r="M76" s="186">
        <v>0</v>
      </c>
      <c r="N76" s="186">
        <v>0</v>
      </c>
      <c r="O76" s="186">
        <v>0</v>
      </c>
      <c r="P76" s="187">
        <v>0</v>
      </c>
      <c r="Q76" s="43"/>
      <c r="R76" s="44"/>
      <c r="S76" s="44"/>
      <c r="T76" s="44"/>
      <c r="U76" s="44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/>
      <c r="IC76" s="45"/>
      <c r="ID76" s="45"/>
      <c r="IE76" s="45"/>
      <c r="IF76" s="45"/>
      <c r="IG76" s="45"/>
      <c r="IH76" s="45"/>
      <c r="II76" s="45"/>
      <c r="IJ76" s="45"/>
      <c r="IK76" s="45"/>
      <c r="IL76" s="45"/>
      <c r="IM76" s="45"/>
      <c r="IN76" s="45"/>
      <c r="IO76" s="45"/>
      <c r="IP76" s="45"/>
      <c r="IQ76" s="45"/>
      <c r="IR76" s="45"/>
      <c r="IS76" s="45"/>
      <c r="IT76" s="45"/>
      <c r="IU76" s="45"/>
      <c r="IV76" s="45"/>
    </row>
    <row r="77" spans="2:256" ht="16.5" customHeight="1" x14ac:dyDescent="0.25">
      <c r="B77" s="59"/>
      <c r="C77" s="333" t="s">
        <v>70</v>
      </c>
      <c r="D77" s="334"/>
      <c r="E77" s="319">
        <v>0</v>
      </c>
      <c r="F77" s="221">
        <v>0</v>
      </c>
      <c r="G77" s="221">
        <v>0</v>
      </c>
      <c r="H77" s="221">
        <v>0</v>
      </c>
      <c r="I77" s="221">
        <v>0</v>
      </c>
      <c r="J77" s="221">
        <v>0</v>
      </c>
      <c r="K77" s="221">
        <v>0</v>
      </c>
      <c r="L77" s="221">
        <v>0</v>
      </c>
      <c r="M77" s="221">
        <v>0</v>
      </c>
      <c r="N77" s="221">
        <v>0</v>
      </c>
      <c r="O77" s="221">
        <v>0</v>
      </c>
      <c r="P77" s="222">
        <v>0</v>
      </c>
      <c r="Q77" s="43"/>
      <c r="R77" s="44"/>
      <c r="S77" s="44"/>
      <c r="T77" s="44"/>
      <c r="U77" s="44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  <c r="GG77" s="45"/>
      <c r="GH77" s="45"/>
      <c r="GI77" s="45"/>
      <c r="GJ77" s="45"/>
      <c r="GK77" s="45"/>
      <c r="GL77" s="45"/>
      <c r="GM77" s="45"/>
      <c r="GN77" s="45"/>
      <c r="GO77" s="45"/>
      <c r="GP77" s="45"/>
      <c r="GQ77" s="45"/>
      <c r="GR77" s="45"/>
      <c r="GS77" s="45"/>
      <c r="GT77" s="45"/>
      <c r="GU77" s="45"/>
      <c r="GV77" s="45"/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  <c r="HN77" s="45"/>
      <c r="HO77" s="45"/>
      <c r="HP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  <c r="ID77" s="45"/>
      <c r="IE77" s="45"/>
      <c r="IF77" s="45"/>
      <c r="IG77" s="45"/>
      <c r="IH77" s="45"/>
      <c r="II77" s="45"/>
      <c r="IJ77" s="45"/>
      <c r="IK77" s="45"/>
      <c r="IL77" s="45"/>
      <c r="IM77" s="45"/>
      <c r="IN77" s="45"/>
      <c r="IO77" s="45"/>
      <c r="IP77" s="45"/>
      <c r="IQ77" s="45"/>
      <c r="IR77" s="45"/>
      <c r="IS77" s="45"/>
      <c r="IT77" s="45"/>
      <c r="IU77" s="45"/>
      <c r="IV77" s="45"/>
    </row>
    <row r="78" spans="2:256" ht="16.5" customHeight="1" x14ac:dyDescent="0.25">
      <c r="B78" s="59"/>
      <c r="C78" s="333"/>
      <c r="D78" s="334"/>
      <c r="E78" s="307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223"/>
      <c r="Q78" s="43"/>
      <c r="R78" s="44"/>
      <c r="S78" s="44"/>
      <c r="T78" s="44"/>
      <c r="U78" s="44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  <c r="FY78" s="45"/>
      <c r="FZ78" s="45"/>
      <c r="GA78" s="45"/>
      <c r="GB78" s="45"/>
      <c r="GC78" s="45"/>
      <c r="GD78" s="45"/>
      <c r="GE78" s="45"/>
      <c r="GF78" s="45"/>
      <c r="GG78" s="45"/>
      <c r="GH78" s="45"/>
      <c r="GI78" s="45"/>
      <c r="GJ78" s="45"/>
      <c r="GK78" s="45"/>
      <c r="GL78" s="45"/>
      <c r="GM78" s="45"/>
      <c r="GN78" s="45"/>
      <c r="GO78" s="45"/>
      <c r="GP78" s="45"/>
      <c r="GQ78" s="45"/>
      <c r="GR78" s="45"/>
      <c r="GS78" s="45"/>
      <c r="GT78" s="45"/>
      <c r="GU78" s="45"/>
      <c r="GV78" s="45"/>
      <c r="GW78" s="45"/>
      <c r="GX78" s="45"/>
      <c r="GY78" s="45"/>
      <c r="GZ78" s="45"/>
      <c r="HA78" s="45"/>
      <c r="HB78" s="45"/>
      <c r="HC78" s="45"/>
      <c r="HD78" s="45"/>
      <c r="HE78" s="45"/>
      <c r="HF78" s="45"/>
      <c r="HG78" s="45"/>
      <c r="HH78" s="45"/>
      <c r="HI78" s="45"/>
      <c r="HJ78" s="45"/>
      <c r="HK78" s="45"/>
      <c r="HL78" s="45"/>
      <c r="HM78" s="45"/>
      <c r="HN78" s="45"/>
      <c r="HO78" s="45"/>
      <c r="HP78" s="45"/>
      <c r="HQ78" s="45"/>
      <c r="HR78" s="45"/>
      <c r="HS78" s="45"/>
      <c r="HT78" s="45"/>
      <c r="HU78" s="45"/>
      <c r="HV78" s="45"/>
      <c r="HW78" s="45"/>
      <c r="HX78" s="45"/>
      <c r="HY78" s="45"/>
      <c r="HZ78" s="45"/>
      <c r="IA78" s="45"/>
      <c r="IB78" s="45"/>
      <c r="IC78" s="45"/>
      <c r="ID78" s="45"/>
      <c r="IE78" s="45"/>
      <c r="IF78" s="45"/>
      <c r="IG78" s="45"/>
      <c r="IH78" s="45"/>
      <c r="II78" s="45"/>
      <c r="IJ78" s="45"/>
      <c r="IK78" s="45"/>
      <c r="IL78" s="45"/>
      <c r="IM78" s="45"/>
      <c r="IN78" s="45"/>
      <c r="IO78" s="45"/>
      <c r="IP78" s="45"/>
      <c r="IQ78" s="45"/>
      <c r="IR78" s="45"/>
      <c r="IS78" s="45"/>
      <c r="IT78" s="45"/>
      <c r="IU78" s="45"/>
      <c r="IV78" s="45"/>
    </row>
    <row r="79" spans="2:256" ht="16.5" customHeight="1" x14ac:dyDescent="0.25">
      <c r="B79" s="58" t="s">
        <v>71</v>
      </c>
      <c r="C79" s="333" t="s">
        <v>69</v>
      </c>
      <c r="D79" s="334"/>
      <c r="E79" s="303">
        <v>0</v>
      </c>
      <c r="F79" s="186">
        <v>0</v>
      </c>
      <c r="G79" s="186">
        <v>0</v>
      </c>
      <c r="H79" s="186">
        <v>0</v>
      </c>
      <c r="I79" s="186">
        <v>0</v>
      </c>
      <c r="J79" s="186">
        <v>0</v>
      </c>
      <c r="K79" s="186">
        <v>0</v>
      </c>
      <c r="L79" s="186">
        <v>0</v>
      </c>
      <c r="M79" s="186">
        <v>0</v>
      </c>
      <c r="N79" s="186">
        <v>0</v>
      </c>
      <c r="O79" s="186">
        <v>0</v>
      </c>
      <c r="P79" s="187">
        <v>0</v>
      </c>
      <c r="Q79" s="43"/>
      <c r="R79" s="44"/>
      <c r="S79" s="44"/>
      <c r="T79" s="44"/>
      <c r="U79" s="44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45"/>
      <c r="GK79" s="45"/>
      <c r="GL79" s="45"/>
      <c r="GM79" s="45"/>
      <c r="GN79" s="45"/>
      <c r="GO79" s="45"/>
      <c r="GP79" s="45"/>
      <c r="GQ79" s="45"/>
      <c r="GR79" s="45"/>
      <c r="GS79" s="45"/>
      <c r="GT79" s="45"/>
      <c r="GU79" s="45"/>
      <c r="GV79" s="45"/>
      <c r="GW79" s="45"/>
      <c r="GX79" s="45"/>
      <c r="GY79" s="45"/>
      <c r="GZ79" s="45"/>
      <c r="HA79" s="45"/>
      <c r="HB79" s="45"/>
      <c r="HC79" s="45"/>
      <c r="HD79" s="45"/>
      <c r="HE79" s="45"/>
      <c r="HF79" s="45"/>
      <c r="HG79" s="45"/>
      <c r="HH79" s="45"/>
      <c r="HI79" s="45"/>
      <c r="HJ79" s="45"/>
      <c r="HK79" s="45"/>
      <c r="HL79" s="45"/>
      <c r="HM79" s="45"/>
      <c r="HN79" s="45"/>
      <c r="HO79" s="45"/>
      <c r="HP79" s="45"/>
      <c r="HQ79" s="45"/>
      <c r="HR79" s="45"/>
      <c r="HS79" s="45"/>
      <c r="HT79" s="45"/>
      <c r="HU79" s="45"/>
      <c r="HV79" s="45"/>
      <c r="HW79" s="45"/>
      <c r="HX79" s="45"/>
      <c r="HY79" s="45"/>
      <c r="HZ79" s="45"/>
      <c r="IA79" s="45"/>
      <c r="IB79" s="45"/>
      <c r="IC79" s="45"/>
      <c r="ID79" s="45"/>
      <c r="IE79" s="45"/>
      <c r="IF79" s="45"/>
      <c r="IG79" s="45"/>
      <c r="IH79" s="45"/>
      <c r="II79" s="45"/>
      <c r="IJ79" s="45"/>
      <c r="IK79" s="45"/>
      <c r="IL79" s="45"/>
      <c r="IM79" s="45"/>
      <c r="IN79" s="45"/>
      <c r="IO79" s="45"/>
      <c r="IP79" s="45"/>
      <c r="IQ79" s="45"/>
      <c r="IR79" s="45"/>
      <c r="IS79" s="45"/>
      <c r="IT79" s="45"/>
      <c r="IU79" s="45"/>
      <c r="IV79" s="45"/>
    </row>
    <row r="80" spans="2:256" ht="16.5" customHeight="1" x14ac:dyDescent="0.25">
      <c r="B80" s="59"/>
      <c r="C80" s="333" t="s">
        <v>70</v>
      </c>
      <c r="D80" s="334"/>
      <c r="E80" s="319">
        <v>0</v>
      </c>
      <c r="F80" s="221">
        <v>0</v>
      </c>
      <c r="G80" s="221">
        <v>0</v>
      </c>
      <c r="H80" s="221">
        <v>0</v>
      </c>
      <c r="I80" s="221">
        <v>0</v>
      </c>
      <c r="J80" s="221">
        <v>0</v>
      </c>
      <c r="K80" s="221">
        <v>0</v>
      </c>
      <c r="L80" s="221">
        <v>0</v>
      </c>
      <c r="M80" s="221">
        <v>0</v>
      </c>
      <c r="N80" s="221">
        <v>0</v>
      </c>
      <c r="O80" s="221">
        <v>0</v>
      </c>
      <c r="P80" s="222">
        <v>0</v>
      </c>
      <c r="Q80" s="43"/>
      <c r="R80" s="44"/>
      <c r="S80" s="44"/>
      <c r="T80" s="44"/>
      <c r="U80" s="44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/>
      <c r="GE80" s="45"/>
      <c r="GF80" s="45"/>
      <c r="GG80" s="45"/>
      <c r="GH80" s="45"/>
      <c r="GI80" s="45"/>
      <c r="GJ80" s="45"/>
      <c r="GK80" s="45"/>
      <c r="GL80" s="45"/>
      <c r="GM80" s="45"/>
      <c r="GN80" s="45"/>
      <c r="GO80" s="45"/>
      <c r="GP80" s="45"/>
      <c r="GQ80" s="45"/>
      <c r="GR80" s="45"/>
      <c r="GS80" s="45"/>
      <c r="GT80" s="45"/>
      <c r="GU80" s="45"/>
      <c r="GV80" s="45"/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/>
      <c r="HN80" s="45"/>
      <c r="HO80" s="45"/>
      <c r="HP80" s="45"/>
      <c r="HQ80" s="45"/>
      <c r="HR80" s="45"/>
      <c r="HS80" s="45"/>
      <c r="HT80" s="45"/>
      <c r="HU80" s="45"/>
      <c r="HV80" s="45"/>
      <c r="HW80" s="45"/>
      <c r="HX80" s="45"/>
      <c r="HY80" s="45"/>
      <c r="HZ80" s="45"/>
      <c r="IA80" s="45"/>
      <c r="IB80" s="45"/>
      <c r="IC80" s="45"/>
      <c r="ID80" s="45"/>
      <c r="IE80" s="45"/>
      <c r="IF80" s="45"/>
      <c r="IG80" s="45"/>
      <c r="IH80" s="45"/>
      <c r="II80" s="45"/>
      <c r="IJ80" s="45"/>
      <c r="IK80" s="45"/>
      <c r="IL80" s="45"/>
      <c r="IM80" s="45"/>
      <c r="IN80" s="45"/>
      <c r="IO80" s="45"/>
      <c r="IP80" s="45"/>
      <c r="IQ80" s="45"/>
      <c r="IR80" s="45"/>
      <c r="IS80" s="45"/>
      <c r="IT80" s="45"/>
      <c r="IU80" s="45"/>
      <c r="IV80" s="45"/>
    </row>
    <row r="81" spans="2:256" ht="16.5" customHeight="1" x14ac:dyDescent="0.25">
      <c r="B81" s="59"/>
      <c r="C81" s="333"/>
      <c r="D81" s="334"/>
      <c r="E81" s="320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5"/>
      <c r="Q81" s="43"/>
      <c r="R81" s="44"/>
      <c r="S81" s="44"/>
      <c r="T81" s="44"/>
      <c r="U81" s="44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  <c r="FY81" s="45"/>
      <c r="FZ81" s="45"/>
      <c r="GA81" s="45"/>
      <c r="GB81" s="45"/>
      <c r="GC81" s="45"/>
      <c r="GD81" s="45"/>
      <c r="GE81" s="45"/>
      <c r="GF81" s="45"/>
      <c r="GG81" s="45"/>
      <c r="GH81" s="45"/>
      <c r="GI81" s="45"/>
      <c r="GJ81" s="45"/>
      <c r="GK81" s="45"/>
      <c r="GL81" s="45"/>
      <c r="GM81" s="45"/>
      <c r="GN81" s="45"/>
      <c r="GO81" s="45"/>
      <c r="GP81" s="45"/>
      <c r="GQ81" s="45"/>
      <c r="GR81" s="45"/>
      <c r="GS81" s="45"/>
      <c r="GT81" s="45"/>
      <c r="GU81" s="45"/>
      <c r="GV81" s="45"/>
      <c r="GW81" s="45"/>
      <c r="GX81" s="45"/>
      <c r="GY81" s="45"/>
      <c r="GZ81" s="45"/>
      <c r="HA81" s="45"/>
      <c r="HB81" s="45"/>
      <c r="HC81" s="45"/>
      <c r="HD81" s="45"/>
      <c r="HE81" s="45"/>
      <c r="HF81" s="45"/>
      <c r="HG81" s="45"/>
      <c r="HH81" s="45"/>
      <c r="HI81" s="45"/>
      <c r="HJ81" s="45"/>
      <c r="HK81" s="45"/>
      <c r="HL81" s="45"/>
      <c r="HM81" s="45"/>
      <c r="HN81" s="45"/>
      <c r="HO81" s="45"/>
      <c r="HP81" s="45"/>
      <c r="HQ81" s="45"/>
      <c r="HR81" s="45"/>
      <c r="HS81" s="45"/>
      <c r="HT81" s="45"/>
      <c r="HU81" s="45"/>
      <c r="HV81" s="45"/>
      <c r="HW81" s="45"/>
      <c r="HX81" s="45"/>
      <c r="HY81" s="45"/>
      <c r="HZ81" s="45"/>
      <c r="IA81" s="45"/>
      <c r="IB81" s="45"/>
      <c r="IC81" s="45"/>
      <c r="ID81" s="45"/>
      <c r="IE81" s="45"/>
      <c r="IF81" s="45"/>
      <c r="IG81" s="45"/>
      <c r="IH81" s="45"/>
      <c r="II81" s="45"/>
      <c r="IJ81" s="45"/>
      <c r="IK81" s="45"/>
      <c r="IL81" s="45"/>
      <c r="IM81" s="45"/>
      <c r="IN81" s="45"/>
      <c r="IO81" s="45"/>
      <c r="IP81" s="45"/>
      <c r="IQ81" s="45"/>
      <c r="IR81" s="45"/>
      <c r="IS81" s="45"/>
      <c r="IT81" s="45"/>
      <c r="IU81" s="45"/>
      <c r="IV81" s="45"/>
    </row>
    <row r="82" spans="2:256" ht="16.5" customHeight="1" x14ac:dyDescent="0.25">
      <c r="B82" s="58" t="s">
        <v>72</v>
      </c>
      <c r="C82" s="333" t="s">
        <v>69</v>
      </c>
      <c r="D82" s="334"/>
      <c r="E82" s="303">
        <v>0</v>
      </c>
      <c r="F82" s="186">
        <v>0</v>
      </c>
      <c r="G82" s="186">
        <v>0</v>
      </c>
      <c r="H82" s="186">
        <v>0</v>
      </c>
      <c r="I82" s="186">
        <v>0</v>
      </c>
      <c r="J82" s="186">
        <v>0</v>
      </c>
      <c r="K82" s="186">
        <v>0</v>
      </c>
      <c r="L82" s="186">
        <v>0</v>
      </c>
      <c r="M82" s="186">
        <v>0</v>
      </c>
      <c r="N82" s="186">
        <v>0</v>
      </c>
      <c r="O82" s="186">
        <v>0</v>
      </c>
      <c r="P82" s="187">
        <v>0</v>
      </c>
      <c r="Q82" s="43"/>
      <c r="R82" s="44"/>
      <c r="S82" s="44"/>
      <c r="T82" s="44"/>
      <c r="U82" s="44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45"/>
      <c r="IK82" s="45"/>
      <c r="IL82" s="45"/>
      <c r="IM82" s="45"/>
      <c r="IN82" s="45"/>
      <c r="IO82" s="45"/>
      <c r="IP82" s="45"/>
      <c r="IQ82" s="45"/>
      <c r="IR82" s="45"/>
      <c r="IS82" s="45"/>
      <c r="IT82" s="45"/>
      <c r="IU82" s="45"/>
      <c r="IV82" s="45"/>
    </row>
    <row r="83" spans="2:256" ht="16.5" customHeight="1" x14ac:dyDescent="0.25">
      <c r="B83" s="59"/>
      <c r="C83" s="333" t="s">
        <v>70</v>
      </c>
      <c r="D83" s="334"/>
      <c r="E83" s="319">
        <v>0</v>
      </c>
      <c r="F83" s="221">
        <v>0</v>
      </c>
      <c r="G83" s="221">
        <v>0</v>
      </c>
      <c r="H83" s="221">
        <v>0</v>
      </c>
      <c r="I83" s="221">
        <v>0</v>
      </c>
      <c r="J83" s="221">
        <v>0</v>
      </c>
      <c r="K83" s="221">
        <v>0</v>
      </c>
      <c r="L83" s="221">
        <v>0</v>
      </c>
      <c r="M83" s="221">
        <v>0</v>
      </c>
      <c r="N83" s="221">
        <v>0</v>
      </c>
      <c r="O83" s="221">
        <v>0</v>
      </c>
      <c r="P83" s="222">
        <v>0</v>
      </c>
      <c r="Q83" s="43"/>
      <c r="R83" s="44"/>
      <c r="S83" s="44"/>
      <c r="T83" s="44"/>
      <c r="U83" s="44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45"/>
      <c r="IK83" s="45"/>
      <c r="IL83" s="45"/>
      <c r="IM83" s="45"/>
      <c r="IN83" s="45"/>
      <c r="IO83" s="45"/>
      <c r="IP83" s="45"/>
      <c r="IQ83" s="45"/>
      <c r="IR83" s="45"/>
      <c r="IS83" s="45"/>
      <c r="IT83" s="45"/>
      <c r="IU83" s="45"/>
      <c r="IV83" s="45"/>
    </row>
    <row r="84" spans="2:256" ht="16.5" customHeight="1" x14ac:dyDescent="0.25">
      <c r="B84" s="59"/>
      <c r="C84" s="333"/>
      <c r="D84" s="334"/>
      <c r="E84" s="321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7"/>
      <c r="Q84" s="43"/>
      <c r="R84" s="44"/>
      <c r="S84" s="44"/>
      <c r="T84" s="44"/>
      <c r="U84" s="44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  <c r="FY84" s="45"/>
      <c r="FZ84" s="45"/>
      <c r="GA84" s="45"/>
      <c r="GB84" s="45"/>
      <c r="GC84" s="45"/>
      <c r="GD84" s="45"/>
      <c r="GE84" s="45"/>
      <c r="GF84" s="45"/>
      <c r="GG84" s="45"/>
      <c r="GH84" s="45"/>
      <c r="GI84" s="45"/>
      <c r="GJ84" s="45"/>
      <c r="GK84" s="45"/>
      <c r="GL84" s="45"/>
      <c r="GM84" s="45"/>
      <c r="GN84" s="45"/>
      <c r="GO84" s="45"/>
      <c r="GP84" s="45"/>
      <c r="GQ84" s="45"/>
      <c r="GR84" s="45"/>
      <c r="GS84" s="45"/>
      <c r="GT84" s="45"/>
      <c r="GU84" s="45"/>
      <c r="GV84" s="45"/>
      <c r="GW84" s="45"/>
      <c r="GX84" s="45"/>
      <c r="GY84" s="45"/>
      <c r="GZ84" s="45"/>
      <c r="HA84" s="45"/>
      <c r="HB84" s="45"/>
      <c r="HC84" s="45"/>
      <c r="HD84" s="45"/>
      <c r="HE84" s="45"/>
      <c r="HF84" s="45"/>
      <c r="HG84" s="45"/>
      <c r="HH84" s="45"/>
      <c r="HI84" s="45"/>
      <c r="HJ84" s="45"/>
      <c r="HK84" s="45"/>
      <c r="HL84" s="45"/>
      <c r="HM84" s="45"/>
      <c r="HN84" s="45"/>
      <c r="HO84" s="45"/>
      <c r="HP84" s="45"/>
      <c r="HQ84" s="45"/>
      <c r="HR84" s="45"/>
      <c r="HS84" s="45"/>
      <c r="HT84" s="45"/>
      <c r="HU84" s="45"/>
      <c r="HV84" s="45"/>
      <c r="HW84" s="45"/>
      <c r="HX84" s="45"/>
      <c r="HY84" s="45"/>
      <c r="HZ84" s="45"/>
      <c r="IA84" s="45"/>
      <c r="IB84" s="45"/>
      <c r="IC84" s="45"/>
      <c r="ID84" s="45"/>
      <c r="IE84" s="45"/>
      <c r="IF84" s="45"/>
      <c r="IG84" s="45"/>
      <c r="IH84" s="45"/>
      <c r="II84" s="45"/>
      <c r="IJ84" s="45"/>
      <c r="IK84" s="45"/>
      <c r="IL84" s="45"/>
      <c r="IM84" s="45"/>
      <c r="IN84" s="45"/>
      <c r="IO84" s="45"/>
      <c r="IP84" s="45"/>
      <c r="IQ84" s="45"/>
      <c r="IR84" s="45"/>
      <c r="IS84" s="45"/>
      <c r="IT84" s="45"/>
      <c r="IU84" s="45"/>
      <c r="IV84" s="45"/>
    </row>
    <row r="85" spans="2:256" ht="16.5" customHeight="1" x14ac:dyDescent="0.25">
      <c r="B85" s="58" t="s">
        <v>73</v>
      </c>
      <c r="C85" s="333" t="s">
        <v>69</v>
      </c>
      <c r="D85" s="334"/>
      <c r="E85" s="303">
        <v>0</v>
      </c>
      <c r="F85" s="186">
        <v>0</v>
      </c>
      <c r="G85" s="186">
        <v>0</v>
      </c>
      <c r="H85" s="186">
        <v>0</v>
      </c>
      <c r="I85" s="186">
        <v>0</v>
      </c>
      <c r="J85" s="186">
        <v>0</v>
      </c>
      <c r="K85" s="186">
        <v>0</v>
      </c>
      <c r="L85" s="186">
        <v>0</v>
      </c>
      <c r="M85" s="186">
        <v>0</v>
      </c>
      <c r="N85" s="186">
        <v>0</v>
      </c>
      <c r="O85" s="186">
        <v>0</v>
      </c>
      <c r="P85" s="187">
        <v>0</v>
      </c>
      <c r="Q85" s="43"/>
      <c r="R85" s="44"/>
      <c r="S85" s="44"/>
      <c r="T85" s="44"/>
      <c r="U85" s="44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  <c r="ID85" s="45"/>
      <c r="IE85" s="45"/>
      <c r="IF85" s="45"/>
      <c r="IG85" s="45"/>
      <c r="IH85" s="45"/>
      <c r="II85" s="45"/>
      <c r="IJ85" s="45"/>
      <c r="IK85" s="45"/>
      <c r="IL85" s="45"/>
      <c r="IM85" s="45"/>
      <c r="IN85" s="45"/>
      <c r="IO85" s="45"/>
      <c r="IP85" s="45"/>
      <c r="IQ85" s="45"/>
      <c r="IR85" s="45"/>
      <c r="IS85" s="45"/>
      <c r="IT85" s="45"/>
      <c r="IU85" s="45"/>
      <c r="IV85" s="45"/>
    </row>
    <row r="86" spans="2:256" ht="16.5" customHeight="1" x14ac:dyDescent="0.25">
      <c r="B86" s="59"/>
      <c r="C86" s="333" t="s">
        <v>70</v>
      </c>
      <c r="D86" s="334"/>
      <c r="E86" s="319">
        <v>0</v>
      </c>
      <c r="F86" s="221">
        <v>0</v>
      </c>
      <c r="G86" s="221">
        <v>0</v>
      </c>
      <c r="H86" s="221">
        <v>0</v>
      </c>
      <c r="I86" s="221">
        <v>0</v>
      </c>
      <c r="J86" s="221">
        <v>0</v>
      </c>
      <c r="K86" s="221">
        <v>0</v>
      </c>
      <c r="L86" s="221">
        <v>0</v>
      </c>
      <c r="M86" s="221">
        <v>0</v>
      </c>
      <c r="N86" s="221">
        <v>0</v>
      </c>
      <c r="O86" s="221">
        <v>0</v>
      </c>
      <c r="P86" s="222">
        <v>0</v>
      </c>
      <c r="Q86" s="43"/>
      <c r="R86" s="44"/>
      <c r="S86" s="44"/>
      <c r="T86" s="44"/>
      <c r="U86" s="44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  <c r="GW86" s="45"/>
      <c r="GX86" s="45"/>
      <c r="GY86" s="45"/>
      <c r="GZ86" s="45"/>
      <c r="HA86" s="45"/>
      <c r="HB86" s="45"/>
      <c r="HC86" s="45"/>
      <c r="HD86" s="45"/>
      <c r="HE86" s="45"/>
      <c r="HF86" s="45"/>
      <c r="HG86" s="45"/>
      <c r="HH86" s="45"/>
      <c r="HI86" s="45"/>
      <c r="HJ86" s="45"/>
      <c r="HK86" s="45"/>
      <c r="HL86" s="45"/>
      <c r="HM86" s="45"/>
      <c r="HN86" s="45"/>
      <c r="HO86" s="45"/>
      <c r="HP86" s="45"/>
      <c r="HQ86" s="45"/>
      <c r="HR86" s="45"/>
      <c r="HS86" s="45"/>
      <c r="HT86" s="45"/>
      <c r="HU86" s="45"/>
      <c r="HV86" s="45"/>
      <c r="HW86" s="45"/>
      <c r="HX86" s="45"/>
      <c r="HY86" s="45"/>
      <c r="HZ86" s="45"/>
      <c r="IA86" s="45"/>
      <c r="IB86" s="45"/>
      <c r="IC86" s="45"/>
      <c r="ID86" s="45"/>
      <c r="IE86" s="45"/>
      <c r="IF86" s="45"/>
      <c r="IG86" s="45"/>
      <c r="IH86" s="45"/>
      <c r="II86" s="45"/>
      <c r="IJ86" s="45"/>
      <c r="IK86" s="45"/>
      <c r="IL86" s="45"/>
      <c r="IM86" s="45"/>
      <c r="IN86" s="45"/>
      <c r="IO86" s="45"/>
      <c r="IP86" s="45"/>
      <c r="IQ86" s="45"/>
      <c r="IR86" s="45"/>
      <c r="IS86" s="45"/>
      <c r="IT86" s="45"/>
      <c r="IU86" s="45"/>
      <c r="IV86" s="45"/>
    </row>
    <row r="87" spans="2:256" ht="16.5" customHeight="1" x14ac:dyDescent="0.25">
      <c r="B87" s="60"/>
      <c r="C87" s="333"/>
      <c r="D87" s="334"/>
      <c r="E87" s="322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9"/>
      <c r="Q87" s="43"/>
      <c r="R87" s="44"/>
      <c r="S87" s="44"/>
      <c r="T87" s="44"/>
      <c r="U87" s="44"/>
    </row>
    <row r="88" spans="2:256" ht="16.5" customHeight="1" x14ac:dyDescent="0.25">
      <c r="B88" s="61" t="s">
        <v>74</v>
      </c>
      <c r="C88" s="333" t="s">
        <v>60</v>
      </c>
      <c r="D88" s="334"/>
      <c r="E88" s="321">
        <f t="shared" ref="E88:P88" si="11">E76*E77+E79*E80+E82*E83+E85*E86</f>
        <v>0</v>
      </c>
      <c r="F88" s="226">
        <f t="shared" si="11"/>
        <v>0</v>
      </c>
      <c r="G88" s="226">
        <f t="shared" si="11"/>
        <v>0</v>
      </c>
      <c r="H88" s="226">
        <f t="shared" si="11"/>
        <v>0</v>
      </c>
      <c r="I88" s="226">
        <f t="shared" si="11"/>
        <v>0</v>
      </c>
      <c r="J88" s="226">
        <f t="shared" si="11"/>
        <v>0</v>
      </c>
      <c r="K88" s="226">
        <f t="shared" si="11"/>
        <v>0</v>
      </c>
      <c r="L88" s="226">
        <f t="shared" si="11"/>
        <v>0</v>
      </c>
      <c r="M88" s="226">
        <f t="shared" si="11"/>
        <v>0</v>
      </c>
      <c r="N88" s="226">
        <f t="shared" si="11"/>
        <v>0</v>
      </c>
      <c r="O88" s="226">
        <f t="shared" si="11"/>
        <v>0</v>
      </c>
      <c r="P88" s="227">
        <f t="shared" si="11"/>
        <v>0</v>
      </c>
      <c r="Q88" s="43"/>
      <c r="R88" s="44"/>
      <c r="S88" s="44"/>
      <c r="T88" s="44"/>
      <c r="U88" s="44"/>
      <c r="V88" s="42"/>
      <c r="W88" s="42"/>
    </row>
    <row r="89" spans="2:256" ht="16.5" customHeight="1" x14ac:dyDescent="0.25">
      <c r="B89" s="59"/>
      <c r="C89" s="333"/>
      <c r="D89" s="334"/>
      <c r="E89" s="321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7"/>
      <c r="Q89" s="50"/>
      <c r="R89" s="44"/>
      <c r="S89" s="44"/>
      <c r="T89" s="44"/>
      <c r="U89" s="44"/>
    </row>
    <row r="90" spans="2:256" ht="16.5" customHeight="1" x14ac:dyDescent="0.25">
      <c r="B90" s="27" t="s">
        <v>75</v>
      </c>
      <c r="C90" s="333"/>
      <c r="D90" s="334"/>
      <c r="E90" s="305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3"/>
      <c r="Q90" s="6"/>
      <c r="R90" s="44"/>
      <c r="S90" s="44"/>
      <c r="T90" s="44"/>
      <c r="U90" s="44"/>
    </row>
    <row r="91" spans="2:256" ht="16.5" customHeight="1" x14ac:dyDescent="0.25">
      <c r="B91" s="58" t="s">
        <v>76</v>
      </c>
      <c r="C91" s="333" t="s">
        <v>69</v>
      </c>
      <c r="D91" s="334"/>
      <c r="E91" s="303">
        <v>0</v>
      </c>
      <c r="F91" s="186">
        <v>0</v>
      </c>
      <c r="G91" s="186">
        <v>0</v>
      </c>
      <c r="H91" s="186">
        <v>0</v>
      </c>
      <c r="I91" s="186">
        <v>0</v>
      </c>
      <c r="J91" s="186">
        <v>0</v>
      </c>
      <c r="K91" s="186">
        <v>0</v>
      </c>
      <c r="L91" s="186">
        <v>0</v>
      </c>
      <c r="M91" s="186">
        <v>0</v>
      </c>
      <c r="N91" s="186">
        <v>0</v>
      </c>
      <c r="O91" s="186">
        <v>0</v>
      </c>
      <c r="P91" s="187">
        <v>0</v>
      </c>
      <c r="R91" s="44"/>
      <c r="S91" s="44"/>
      <c r="T91" s="44"/>
      <c r="U91" s="44"/>
    </row>
    <row r="92" spans="2:256" s="57" customFormat="1" ht="16.5" customHeight="1" x14ac:dyDescent="0.25">
      <c r="B92" s="59"/>
      <c r="C92" s="333" t="s">
        <v>70</v>
      </c>
      <c r="D92" s="334"/>
      <c r="E92" s="319">
        <v>0</v>
      </c>
      <c r="F92" s="221">
        <v>0</v>
      </c>
      <c r="G92" s="221">
        <v>0</v>
      </c>
      <c r="H92" s="221">
        <v>0</v>
      </c>
      <c r="I92" s="221">
        <v>0</v>
      </c>
      <c r="J92" s="221">
        <v>0</v>
      </c>
      <c r="K92" s="221">
        <v>0</v>
      </c>
      <c r="L92" s="221">
        <v>0</v>
      </c>
      <c r="M92" s="221">
        <v>0</v>
      </c>
      <c r="N92" s="221">
        <v>0</v>
      </c>
      <c r="O92" s="221">
        <v>0</v>
      </c>
      <c r="P92" s="222">
        <v>0</v>
      </c>
      <c r="Q92" s="7"/>
      <c r="R92" s="44"/>
      <c r="S92" s="44"/>
      <c r="T92" s="44"/>
      <c r="U92" s="44"/>
    </row>
    <row r="93" spans="2:256" s="62" customFormat="1" ht="16.5" customHeight="1" x14ac:dyDescent="0.25">
      <c r="B93" s="59"/>
      <c r="C93" s="333"/>
      <c r="D93" s="334"/>
      <c r="E93" s="307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223"/>
      <c r="Q93" s="57"/>
      <c r="R93" s="44"/>
      <c r="S93" s="44"/>
      <c r="T93" s="44"/>
      <c r="U93" s="44"/>
    </row>
    <row r="94" spans="2:256" s="62" customFormat="1" ht="16.5" customHeight="1" x14ac:dyDescent="0.25">
      <c r="B94" s="58" t="s">
        <v>77</v>
      </c>
      <c r="C94" s="333" t="s">
        <v>69</v>
      </c>
      <c r="D94" s="334"/>
      <c r="E94" s="303">
        <v>0</v>
      </c>
      <c r="F94" s="186">
        <v>0</v>
      </c>
      <c r="G94" s="186">
        <v>0</v>
      </c>
      <c r="H94" s="186">
        <v>0</v>
      </c>
      <c r="I94" s="186">
        <v>0</v>
      </c>
      <c r="J94" s="186">
        <v>0</v>
      </c>
      <c r="K94" s="186">
        <v>0</v>
      </c>
      <c r="L94" s="186">
        <v>0</v>
      </c>
      <c r="M94" s="186">
        <v>0</v>
      </c>
      <c r="N94" s="186">
        <v>0</v>
      </c>
      <c r="O94" s="186">
        <v>0</v>
      </c>
      <c r="P94" s="187">
        <v>0</v>
      </c>
      <c r="R94" s="44"/>
      <c r="S94" s="44"/>
      <c r="T94" s="44"/>
      <c r="U94" s="44"/>
    </row>
    <row r="95" spans="2:256" s="62" customFormat="1" ht="16.5" customHeight="1" x14ac:dyDescent="0.25">
      <c r="B95" s="59"/>
      <c r="C95" s="333" t="s">
        <v>70</v>
      </c>
      <c r="D95" s="334"/>
      <c r="E95" s="319">
        <v>0</v>
      </c>
      <c r="F95" s="221">
        <v>0</v>
      </c>
      <c r="G95" s="221">
        <v>0</v>
      </c>
      <c r="H95" s="221">
        <v>0</v>
      </c>
      <c r="I95" s="221">
        <v>0</v>
      </c>
      <c r="J95" s="221">
        <v>0</v>
      </c>
      <c r="K95" s="221">
        <v>0</v>
      </c>
      <c r="L95" s="221">
        <v>0</v>
      </c>
      <c r="M95" s="221">
        <v>0</v>
      </c>
      <c r="N95" s="221">
        <v>0</v>
      </c>
      <c r="O95" s="221">
        <v>0</v>
      </c>
      <c r="P95" s="222">
        <v>0</v>
      </c>
      <c r="R95" s="44"/>
      <c r="S95" s="44"/>
      <c r="T95" s="44"/>
      <c r="U95" s="44"/>
    </row>
    <row r="96" spans="2:256" s="62" customFormat="1" ht="16.5" customHeight="1" x14ac:dyDescent="0.25">
      <c r="B96" s="36"/>
      <c r="C96" s="333"/>
      <c r="D96" s="334"/>
      <c r="E96" s="322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9"/>
      <c r="R96" s="44"/>
      <c r="S96" s="44"/>
      <c r="T96" s="44"/>
      <c r="U96" s="44"/>
    </row>
    <row r="97" spans="2:21" s="62" customFormat="1" ht="16.5" customHeight="1" x14ac:dyDescent="0.25">
      <c r="B97" s="61" t="s">
        <v>78</v>
      </c>
      <c r="C97" s="333" t="s">
        <v>60</v>
      </c>
      <c r="D97" s="334"/>
      <c r="E97" s="321">
        <f>E91*E92+E94*E95</f>
        <v>0</v>
      </c>
      <c r="F97" s="226">
        <f t="shared" ref="F97:P97" si="12">F91*F92+F94*F95</f>
        <v>0</v>
      </c>
      <c r="G97" s="226">
        <f t="shared" si="12"/>
        <v>0</v>
      </c>
      <c r="H97" s="226">
        <f t="shared" si="12"/>
        <v>0</v>
      </c>
      <c r="I97" s="226">
        <f t="shared" si="12"/>
        <v>0</v>
      </c>
      <c r="J97" s="226">
        <f t="shared" si="12"/>
        <v>0</v>
      </c>
      <c r="K97" s="226">
        <f t="shared" si="12"/>
        <v>0</v>
      </c>
      <c r="L97" s="226">
        <f t="shared" si="12"/>
        <v>0</v>
      </c>
      <c r="M97" s="226">
        <f t="shared" si="12"/>
        <v>0</v>
      </c>
      <c r="N97" s="226">
        <f t="shared" si="12"/>
        <v>0</v>
      </c>
      <c r="O97" s="226">
        <f t="shared" si="12"/>
        <v>0</v>
      </c>
      <c r="P97" s="227">
        <f t="shared" si="12"/>
        <v>0</v>
      </c>
      <c r="R97" s="44"/>
      <c r="S97" s="44"/>
      <c r="T97" s="44"/>
      <c r="U97" s="44"/>
    </row>
    <row r="98" spans="2:21" s="62" customFormat="1" ht="16.5" customHeight="1" x14ac:dyDescent="0.25">
      <c r="B98" s="63" t="s">
        <v>79</v>
      </c>
      <c r="C98" s="333"/>
      <c r="D98" s="334"/>
      <c r="E98" s="323"/>
      <c r="F98" s="230"/>
      <c r="G98" s="230"/>
      <c r="H98" s="230"/>
      <c r="I98" s="230"/>
      <c r="J98" s="230"/>
      <c r="K98" s="230"/>
      <c r="L98" s="230"/>
      <c r="M98" s="230"/>
      <c r="N98" s="230"/>
      <c r="O98" s="230"/>
      <c r="P98" s="231"/>
      <c r="R98" s="44"/>
      <c r="S98" s="44"/>
      <c r="T98" s="44"/>
      <c r="U98" s="44"/>
    </row>
    <row r="99" spans="2:21" s="57" customFormat="1" ht="16.5" customHeight="1" x14ac:dyDescent="0.25">
      <c r="B99" s="33" t="s">
        <v>80</v>
      </c>
      <c r="C99" s="333" t="s">
        <v>60</v>
      </c>
      <c r="D99" s="334"/>
      <c r="E99" s="308">
        <f t="shared" ref="E99:P99" si="13">E66+E97+E88-E33</f>
        <v>0</v>
      </c>
      <c r="F99" s="197">
        <f t="shared" si="13"/>
        <v>0</v>
      </c>
      <c r="G99" s="197">
        <f t="shared" si="13"/>
        <v>0</v>
      </c>
      <c r="H99" s="197">
        <f t="shared" si="13"/>
        <v>0</v>
      </c>
      <c r="I99" s="197">
        <f t="shared" si="13"/>
        <v>0</v>
      </c>
      <c r="J99" s="197">
        <f t="shared" si="13"/>
        <v>0</v>
      </c>
      <c r="K99" s="197">
        <f t="shared" si="13"/>
        <v>0</v>
      </c>
      <c r="L99" s="197">
        <f t="shared" si="13"/>
        <v>0</v>
      </c>
      <c r="M99" s="197">
        <f t="shared" si="13"/>
        <v>0</v>
      </c>
      <c r="N99" s="197">
        <f t="shared" si="13"/>
        <v>0</v>
      </c>
      <c r="O99" s="197">
        <f t="shared" si="13"/>
        <v>0</v>
      </c>
      <c r="P99" s="198">
        <f t="shared" si="13"/>
        <v>0</v>
      </c>
      <c r="Q99" s="62"/>
      <c r="R99" s="44"/>
      <c r="S99" s="44"/>
      <c r="T99" s="44"/>
      <c r="U99" s="44"/>
    </row>
    <row r="100" spans="2:21" s="57" customFormat="1" ht="16.5" customHeight="1" x14ac:dyDescent="0.25">
      <c r="B100" s="15"/>
      <c r="C100" s="333" t="s">
        <v>36</v>
      </c>
      <c r="D100" s="334"/>
      <c r="E100" s="308" t="str">
        <f>IFERROR(E99/E14,"0")</f>
        <v>0</v>
      </c>
      <c r="F100" s="197" t="str">
        <f t="shared" ref="F100:P100" si="14">IFERROR(F99/F14,"0")</f>
        <v>0</v>
      </c>
      <c r="G100" s="197" t="str">
        <f t="shared" si="14"/>
        <v>0</v>
      </c>
      <c r="H100" s="197" t="str">
        <f t="shared" si="14"/>
        <v>0</v>
      </c>
      <c r="I100" s="197" t="str">
        <f t="shared" si="14"/>
        <v>0</v>
      </c>
      <c r="J100" s="197" t="str">
        <f t="shared" si="14"/>
        <v>0</v>
      </c>
      <c r="K100" s="197" t="str">
        <f t="shared" si="14"/>
        <v>0</v>
      </c>
      <c r="L100" s="197" t="str">
        <f t="shared" si="14"/>
        <v>0</v>
      </c>
      <c r="M100" s="197" t="str">
        <f t="shared" si="14"/>
        <v>0</v>
      </c>
      <c r="N100" s="197" t="str">
        <f t="shared" si="14"/>
        <v>0</v>
      </c>
      <c r="O100" s="197" t="str">
        <f t="shared" si="14"/>
        <v>0</v>
      </c>
      <c r="P100" s="198" t="str">
        <f t="shared" si="14"/>
        <v>0</v>
      </c>
      <c r="R100" s="44"/>
      <c r="S100" s="44"/>
      <c r="T100" s="44"/>
      <c r="U100" s="44"/>
    </row>
    <row r="101" spans="2:21" s="57" customFormat="1" ht="16.5" customHeight="1" thickBot="1" x14ac:dyDescent="0.3">
      <c r="B101" s="33"/>
      <c r="C101" s="333"/>
      <c r="D101" s="334"/>
      <c r="E101" s="305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3"/>
      <c r="R101" s="44"/>
      <c r="S101" s="44"/>
      <c r="T101" s="44"/>
      <c r="U101" s="44"/>
    </row>
    <row r="102" spans="2:21" s="65" customFormat="1" ht="26.25" customHeight="1" thickBot="1" x14ac:dyDescent="0.3">
      <c r="B102" s="64" t="s">
        <v>81</v>
      </c>
      <c r="C102" s="335" t="s">
        <v>66</v>
      </c>
      <c r="D102" s="336"/>
      <c r="E102" s="169" t="str">
        <f>IFERROR(E10+((E99*E7)/E14)-((E72*E73)/E14),"0")</f>
        <v>0</v>
      </c>
      <c r="F102" s="232" t="str">
        <f>IFERROR((E102+(F99*F7)/F14)-((F72*F73)/F14),"0")</f>
        <v>0</v>
      </c>
      <c r="G102" s="232" t="str">
        <f t="shared" ref="G102:P102" si="15">IFERROR((F102+(G99*G7)/G14)-((G72*G73)/G14),"0")</f>
        <v>0</v>
      </c>
      <c r="H102" s="232" t="str">
        <f t="shared" si="15"/>
        <v>0</v>
      </c>
      <c r="I102" s="232" t="str">
        <f t="shared" si="15"/>
        <v>0</v>
      </c>
      <c r="J102" s="232" t="str">
        <f t="shared" si="15"/>
        <v>0</v>
      </c>
      <c r="K102" s="232" t="str">
        <f t="shared" si="15"/>
        <v>0</v>
      </c>
      <c r="L102" s="232" t="str">
        <f t="shared" si="15"/>
        <v>0</v>
      </c>
      <c r="M102" s="232" t="str">
        <f t="shared" si="15"/>
        <v>0</v>
      </c>
      <c r="N102" s="232" t="str">
        <f t="shared" si="15"/>
        <v>0</v>
      </c>
      <c r="O102" s="232" t="str">
        <f t="shared" si="15"/>
        <v>0</v>
      </c>
      <c r="P102" s="233" t="str">
        <f t="shared" si="15"/>
        <v>0</v>
      </c>
      <c r="R102" s="66"/>
      <c r="S102" s="66"/>
      <c r="T102" s="66"/>
      <c r="U102" s="66"/>
    </row>
    <row r="103" spans="2:21" s="65" customFormat="1" ht="17.25" customHeight="1" thickTop="1" x14ac:dyDescent="0.25">
      <c r="B103" s="67"/>
      <c r="C103" s="68"/>
      <c r="D103" s="68"/>
      <c r="E103" s="291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R103" s="66"/>
      <c r="S103" s="66"/>
      <c r="T103" s="66"/>
      <c r="U103" s="66"/>
    </row>
    <row r="104" spans="2:21" ht="16.5" thickBot="1" x14ac:dyDescent="0.3">
      <c r="E104" s="324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R104" s="44"/>
      <c r="S104" s="44"/>
      <c r="T104" s="44"/>
      <c r="U104" s="44"/>
    </row>
    <row r="105" spans="2:21" ht="16.5" customHeight="1" thickTop="1" x14ac:dyDescent="0.25">
      <c r="B105" s="71" t="s">
        <v>82</v>
      </c>
      <c r="C105" s="72"/>
      <c r="D105" s="337"/>
      <c r="E105" s="338"/>
      <c r="F105" s="6"/>
      <c r="R105" s="44"/>
      <c r="S105" s="44"/>
      <c r="T105" s="44"/>
      <c r="U105" s="44"/>
    </row>
    <row r="106" spans="2:21" ht="28.5" customHeight="1" x14ac:dyDescent="0.25">
      <c r="B106" s="339" t="s">
        <v>83</v>
      </c>
      <c r="C106" s="340"/>
      <c r="D106" s="340"/>
      <c r="E106" s="341"/>
      <c r="F106" s="6"/>
      <c r="R106" s="44"/>
      <c r="S106" s="44"/>
      <c r="T106" s="44"/>
      <c r="U106" s="44"/>
    </row>
    <row r="107" spans="2:21" ht="16.5" customHeight="1" x14ac:dyDescent="0.25">
      <c r="B107" s="27" t="s">
        <v>84</v>
      </c>
      <c r="C107" s="13"/>
      <c r="D107" s="331"/>
      <c r="E107" s="332"/>
      <c r="F107" s="6"/>
      <c r="R107" s="44"/>
      <c r="S107" s="44"/>
      <c r="T107" s="44"/>
      <c r="U107" s="44"/>
    </row>
    <row r="108" spans="2:21" ht="16.5" customHeight="1" x14ac:dyDescent="0.25">
      <c r="B108" s="36" t="s">
        <v>85</v>
      </c>
      <c r="C108" s="170">
        <f>E12</f>
        <v>0</v>
      </c>
      <c r="D108" s="329" t="s">
        <v>64</v>
      </c>
      <c r="E108" s="330"/>
      <c r="F108" s="6"/>
      <c r="R108" s="44"/>
      <c r="S108" s="44"/>
      <c r="T108" s="44"/>
      <c r="U108" s="44"/>
    </row>
    <row r="109" spans="2:21" ht="16.5" customHeight="1" x14ac:dyDescent="0.25">
      <c r="B109" s="36" t="s">
        <v>86</v>
      </c>
      <c r="C109" s="170">
        <f>SUMPRODUCT(E14:P14,E$7:P$7)/SUM(E7:P7)</f>
        <v>0</v>
      </c>
      <c r="D109" s="329" t="s">
        <v>64</v>
      </c>
      <c r="E109" s="330"/>
      <c r="F109" s="6"/>
      <c r="J109" s="42"/>
      <c r="K109" s="42"/>
      <c r="L109" s="42"/>
      <c r="M109" s="42"/>
      <c r="N109" s="42"/>
      <c r="O109" s="42"/>
      <c r="P109" s="42"/>
      <c r="R109" s="44"/>
      <c r="S109" s="44"/>
      <c r="T109" s="44"/>
      <c r="U109" s="44"/>
    </row>
    <row r="110" spans="2:21" ht="16.5" customHeight="1" x14ac:dyDescent="0.25">
      <c r="B110" s="36" t="s">
        <v>87</v>
      </c>
      <c r="C110" s="171">
        <f>SUMPRODUCT(E35:P35,E$7:P$7)/SUM(E7:P7)</f>
        <v>0</v>
      </c>
      <c r="D110" s="329" t="s">
        <v>88</v>
      </c>
      <c r="E110" s="330"/>
      <c r="F110" s="6"/>
      <c r="J110" s="42"/>
      <c r="K110" s="42"/>
      <c r="L110" s="42"/>
      <c r="M110" s="42"/>
      <c r="N110" s="42"/>
      <c r="O110" s="42"/>
      <c r="P110" s="42"/>
      <c r="R110" s="44"/>
      <c r="S110" s="44"/>
      <c r="T110" s="44"/>
      <c r="U110" s="44"/>
    </row>
    <row r="111" spans="2:21" ht="16.5" customHeight="1" x14ac:dyDescent="0.25">
      <c r="B111" s="36"/>
      <c r="C111" s="172"/>
      <c r="D111" s="329"/>
      <c r="E111" s="330"/>
      <c r="F111" s="6"/>
      <c r="H111" s="42"/>
      <c r="I111" s="42"/>
      <c r="J111" s="42"/>
      <c r="K111" s="42"/>
      <c r="L111" s="42"/>
      <c r="M111" s="42"/>
      <c r="N111" s="42"/>
      <c r="O111" s="42"/>
      <c r="P111" s="42"/>
      <c r="R111" s="44"/>
      <c r="S111" s="44"/>
      <c r="T111" s="44"/>
      <c r="U111" s="44"/>
    </row>
    <row r="112" spans="2:21" ht="16.5" customHeight="1" x14ac:dyDescent="0.25">
      <c r="B112" s="27" t="s">
        <v>89</v>
      </c>
      <c r="C112" s="172"/>
      <c r="D112" s="329"/>
      <c r="E112" s="330"/>
      <c r="F112" s="6"/>
    </row>
    <row r="113" spans="2:6" ht="16.5" customHeight="1" x14ac:dyDescent="0.2">
      <c r="B113" s="36" t="s">
        <v>90</v>
      </c>
      <c r="C113" s="170">
        <f>SUMPRODUCT(E40:P40,E$7:P$7)/1000</f>
        <v>0</v>
      </c>
      <c r="D113" s="329" t="s">
        <v>91</v>
      </c>
      <c r="E113" s="330"/>
      <c r="F113" s="6"/>
    </row>
    <row r="114" spans="2:6" ht="16.5" customHeight="1" x14ac:dyDescent="0.2">
      <c r="B114" s="36" t="s">
        <v>92</v>
      </c>
      <c r="C114" s="173" t="str">
        <f>IFERROR(SUM(E43:P43)/E12,"0")</f>
        <v>0</v>
      </c>
      <c r="D114" s="73" t="s">
        <v>93</v>
      </c>
      <c r="E114" s="325"/>
      <c r="F114" s="6"/>
    </row>
    <row r="115" spans="2:6" ht="16.5" customHeight="1" x14ac:dyDescent="0.2">
      <c r="B115" s="74" t="s">
        <v>94</v>
      </c>
      <c r="C115" s="170" t="str">
        <f>IFERROR(C113+(SUMPRODUCT(E63:P63,E$7:P$7)/1000)/E12,"0")</f>
        <v>0</v>
      </c>
      <c r="D115" s="329" t="s">
        <v>91</v>
      </c>
      <c r="E115" s="330"/>
      <c r="F115" s="6"/>
    </row>
    <row r="116" spans="2:6" ht="16.5" customHeight="1" x14ac:dyDescent="0.2">
      <c r="B116" s="74" t="s">
        <v>95</v>
      </c>
      <c r="C116" s="173" t="str">
        <f>IFERROR(((C115-C113)*1000)/C114,"0")</f>
        <v>0</v>
      </c>
      <c r="D116" s="73" t="s">
        <v>41</v>
      </c>
      <c r="E116" s="325"/>
      <c r="F116" s="6"/>
    </row>
    <row r="117" spans="2:6" ht="16.5" customHeight="1" x14ac:dyDescent="0.2">
      <c r="B117" s="36"/>
      <c r="C117" s="174"/>
      <c r="D117" s="329"/>
      <c r="E117" s="330"/>
      <c r="F117" s="6"/>
    </row>
    <row r="118" spans="2:6" ht="16.5" customHeight="1" x14ac:dyDescent="0.2">
      <c r="B118" s="36" t="s">
        <v>96</v>
      </c>
      <c r="C118" s="175">
        <f>SUMPRODUCT(E72:P72,E73:P73)/1000</f>
        <v>0</v>
      </c>
      <c r="D118" s="329" t="s">
        <v>97</v>
      </c>
      <c r="E118" s="330"/>
      <c r="F118" s="6"/>
    </row>
    <row r="119" spans="2:6" ht="16.5" customHeight="1" x14ac:dyDescent="0.25">
      <c r="B119" s="36" t="s">
        <v>98</v>
      </c>
      <c r="C119" s="386">
        <v>0.2</v>
      </c>
      <c r="D119" s="329"/>
      <c r="E119" s="330"/>
      <c r="F119" s="6"/>
    </row>
    <row r="120" spans="2:6" ht="16.5" customHeight="1" x14ac:dyDescent="0.2">
      <c r="B120" s="36" t="s">
        <v>99</v>
      </c>
      <c r="C120" s="175">
        <f>C118*(1-C119)</f>
        <v>0</v>
      </c>
      <c r="D120" s="329" t="s">
        <v>97</v>
      </c>
      <c r="E120" s="330"/>
      <c r="F120" s="6"/>
    </row>
    <row r="121" spans="2:6" ht="16.5" customHeight="1" x14ac:dyDescent="0.2">
      <c r="B121" s="36"/>
      <c r="C121" s="172"/>
      <c r="D121" s="329"/>
      <c r="E121" s="330"/>
      <c r="F121" s="6"/>
    </row>
    <row r="122" spans="2:6" ht="16.5" customHeight="1" x14ac:dyDescent="0.25">
      <c r="B122" s="27" t="s">
        <v>100</v>
      </c>
      <c r="C122" s="172"/>
      <c r="D122" s="329"/>
      <c r="E122" s="330"/>
      <c r="F122" s="6"/>
    </row>
    <row r="123" spans="2:6" ht="16.5" customHeight="1" x14ac:dyDescent="0.2">
      <c r="B123" s="36" t="str">
        <f>B76</f>
        <v>Supplement 1:</v>
      </c>
      <c r="C123" s="170">
        <f>SUMPRODUCT(E76:P76,E$7:P$7)/1000</f>
        <v>0</v>
      </c>
      <c r="D123" s="329" t="s">
        <v>97</v>
      </c>
      <c r="E123" s="330"/>
      <c r="F123" s="6"/>
    </row>
    <row r="124" spans="2:6" ht="16.5" customHeight="1" x14ac:dyDescent="0.2">
      <c r="B124" s="36" t="str">
        <f>B79</f>
        <v>Supplement 2:</v>
      </c>
      <c r="C124" s="170">
        <f>SUMPRODUCT(E79:P79,E$7:P$7)/1000</f>
        <v>0</v>
      </c>
      <c r="D124" s="329" t="s">
        <v>97</v>
      </c>
      <c r="E124" s="330"/>
      <c r="F124" s="6"/>
    </row>
    <row r="125" spans="2:6" ht="16.5" customHeight="1" x14ac:dyDescent="0.2">
      <c r="B125" s="36" t="str">
        <f>B82</f>
        <v>Supplement 3:</v>
      </c>
      <c r="C125" s="170">
        <f>SUMPRODUCT(E82:P82,E$7:P$7)/1000</f>
        <v>0</v>
      </c>
      <c r="D125" s="329" t="s">
        <v>97</v>
      </c>
      <c r="E125" s="330"/>
      <c r="F125" s="6"/>
    </row>
    <row r="126" spans="2:6" ht="16.5" customHeight="1" x14ac:dyDescent="0.2">
      <c r="B126" s="36" t="str">
        <f>B85</f>
        <v>Supplement 4:</v>
      </c>
      <c r="C126" s="170">
        <f>SUMPRODUCT(E85:P85,E$7:P$7)/1000</f>
        <v>0</v>
      </c>
      <c r="D126" s="329" t="s">
        <v>97</v>
      </c>
      <c r="E126" s="330"/>
      <c r="F126" s="6"/>
    </row>
    <row r="127" spans="2:6" ht="16.5" customHeight="1" x14ac:dyDescent="0.2">
      <c r="B127" s="36" t="s">
        <v>101</v>
      </c>
      <c r="C127" s="170">
        <f>SUM(C123:C126)</f>
        <v>0</v>
      </c>
      <c r="D127" s="329" t="s">
        <v>97</v>
      </c>
      <c r="E127" s="330"/>
      <c r="F127" s="6"/>
    </row>
    <row r="128" spans="2:6" ht="16.5" customHeight="1" x14ac:dyDescent="0.2">
      <c r="B128" s="36" t="s">
        <v>102</v>
      </c>
      <c r="C128" s="171" t="str">
        <f>IFERROR(C127/C109,"0")</f>
        <v>0</v>
      </c>
      <c r="D128" s="329" t="s">
        <v>91</v>
      </c>
      <c r="E128" s="330"/>
      <c r="F128" s="6"/>
    </row>
    <row r="129" spans="2:6" ht="16.5" customHeight="1" x14ac:dyDescent="0.2">
      <c r="B129" s="36" t="s">
        <v>103</v>
      </c>
      <c r="C129" s="176">
        <f>IF(C127&gt;0,(SUMPRODUCT(E88:P88,E$7:P$7)/1000)/C127,0)</f>
        <v>0</v>
      </c>
      <c r="D129" s="329"/>
      <c r="E129" s="330"/>
      <c r="F129" s="6"/>
    </row>
    <row r="130" spans="2:6" ht="16.5" customHeight="1" x14ac:dyDescent="0.2">
      <c r="B130" s="36" t="s">
        <v>104</v>
      </c>
      <c r="C130" s="177">
        <f>C128*C129</f>
        <v>0</v>
      </c>
      <c r="D130" s="329" t="s">
        <v>91</v>
      </c>
      <c r="E130" s="330"/>
      <c r="F130" s="6"/>
    </row>
    <row r="131" spans="2:6" ht="16.5" customHeight="1" x14ac:dyDescent="0.2">
      <c r="B131" s="36"/>
      <c r="C131" s="172"/>
      <c r="D131" s="329"/>
      <c r="E131" s="330"/>
      <c r="F131" s="6"/>
    </row>
    <row r="132" spans="2:6" ht="16.5" customHeight="1" x14ac:dyDescent="0.25">
      <c r="B132" s="27" t="s">
        <v>105</v>
      </c>
      <c r="C132" s="172"/>
      <c r="D132" s="329"/>
      <c r="E132" s="330"/>
      <c r="F132" s="6"/>
    </row>
    <row r="133" spans="2:6" ht="16.5" customHeight="1" x14ac:dyDescent="0.2">
      <c r="B133" s="36" t="str">
        <f>B91</f>
        <v>Crop 1</v>
      </c>
      <c r="C133" s="170">
        <f>SUMPRODUCT(E91:P91,E$7:P$7)/1000</f>
        <v>0</v>
      </c>
      <c r="D133" s="329" t="s">
        <v>97</v>
      </c>
      <c r="E133" s="330"/>
      <c r="F133" s="6"/>
    </row>
    <row r="134" spans="2:6" ht="16.5" customHeight="1" x14ac:dyDescent="0.2">
      <c r="B134" s="36" t="str">
        <f>B94</f>
        <v>Crop 2</v>
      </c>
      <c r="C134" s="170">
        <f>SUMPRODUCT(E94:P94,E$7:P$7)/1000</f>
        <v>0</v>
      </c>
      <c r="D134" s="329" t="s">
        <v>97</v>
      </c>
      <c r="E134" s="330"/>
      <c r="F134" s="6"/>
    </row>
    <row r="135" spans="2:6" ht="16.5" customHeight="1" x14ac:dyDescent="0.2">
      <c r="B135" s="36" t="s">
        <v>106</v>
      </c>
      <c r="C135" s="170">
        <f>SUM(C133:C134)</f>
        <v>0</v>
      </c>
      <c r="D135" s="329" t="s">
        <v>97</v>
      </c>
      <c r="E135" s="330"/>
      <c r="F135" s="6"/>
    </row>
    <row r="136" spans="2:6" ht="16.5" customHeight="1" x14ac:dyDescent="0.2">
      <c r="B136" s="36" t="s">
        <v>107</v>
      </c>
      <c r="C136" s="171" t="str">
        <f>IFERROR(C135/C109,"0")</f>
        <v>0</v>
      </c>
      <c r="D136" s="329" t="s">
        <v>91</v>
      </c>
      <c r="E136" s="330"/>
      <c r="F136" s="6"/>
    </row>
    <row r="137" spans="2:6" ht="16.5" customHeight="1" x14ac:dyDescent="0.2">
      <c r="B137" s="36" t="s">
        <v>108</v>
      </c>
      <c r="C137" s="176">
        <f>IF(C135&gt;0,(SUMPRODUCT(E97:P97,E$7:P$7)/1000)/C135,0)</f>
        <v>0</v>
      </c>
      <c r="D137" s="329"/>
      <c r="E137" s="330"/>
      <c r="F137" s="6"/>
    </row>
    <row r="138" spans="2:6" ht="16.5" customHeight="1" x14ac:dyDescent="0.2">
      <c r="B138" s="36" t="s">
        <v>109</v>
      </c>
      <c r="C138" s="177">
        <f>C136*C137</f>
        <v>0</v>
      </c>
      <c r="D138" s="329" t="s">
        <v>91</v>
      </c>
      <c r="E138" s="330"/>
      <c r="F138" s="6"/>
    </row>
    <row r="139" spans="2:6" ht="16.5" customHeight="1" thickBot="1" x14ac:dyDescent="0.25">
      <c r="B139" s="75"/>
      <c r="C139" s="76"/>
      <c r="D139" s="327"/>
      <c r="E139" s="328"/>
      <c r="F139" s="6"/>
    </row>
    <row r="140" spans="2:6" ht="15.75" thickTop="1" x14ac:dyDescent="0.2">
      <c r="B140" s="6"/>
      <c r="C140" s="6"/>
      <c r="D140" s="6"/>
      <c r="E140" s="292"/>
      <c r="F140" s="6"/>
    </row>
    <row r="141" spans="2:6" x14ac:dyDescent="0.2">
      <c r="F141" s="6"/>
    </row>
    <row r="142" spans="2:6" x14ac:dyDescent="0.2">
      <c r="F142" s="6"/>
    </row>
    <row r="143" spans="2:6" x14ac:dyDescent="0.2">
      <c r="F143" s="6"/>
    </row>
    <row r="144" spans="2:6" x14ac:dyDescent="0.2">
      <c r="F144" s="6"/>
    </row>
    <row r="145" spans="6:6" x14ac:dyDescent="0.2">
      <c r="F145" s="6"/>
    </row>
    <row r="146" spans="6:6" ht="16.5" customHeight="1" x14ac:dyDescent="0.2">
      <c r="F146" s="6"/>
    </row>
    <row r="147" spans="6:6" x14ac:dyDescent="0.2">
      <c r="F147" s="6"/>
    </row>
  </sheetData>
  <sheetProtection algorithmName="SHA-512" hashValue="1oDMXwKQkDycqdN2q3HrAB7AaHTkt+69cyLPR8doh17LTOTYhAKPQElMgyEdYcUUPcIRsbjZ88gXDjJWc4utrA==" saltValue="bMGOHamhsLpw+lxxK2NSxw==" spinCount="100000" sheet="1" objects="1" scenarios="1"/>
  <mergeCells count="133">
    <mergeCell ref="C8:D8"/>
    <mergeCell ref="C9:D9"/>
    <mergeCell ref="C10:D10"/>
    <mergeCell ref="C11:D11"/>
    <mergeCell ref="C12:D12"/>
    <mergeCell ref="C13:D13"/>
    <mergeCell ref="C3:D3"/>
    <mergeCell ref="H3:I3"/>
    <mergeCell ref="C4:D4"/>
    <mergeCell ref="H4:I4"/>
    <mergeCell ref="C6:D6"/>
    <mergeCell ref="B7:D7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44:D44"/>
    <mergeCell ref="C45:D45"/>
    <mergeCell ref="C46:D46"/>
    <mergeCell ref="C47:D47"/>
    <mergeCell ref="C48:D48"/>
    <mergeCell ref="C50:D50"/>
    <mergeCell ref="C38:D38"/>
    <mergeCell ref="C39:D39"/>
    <mergeCell ref="C40:D40"/>
    <mergeCell ref="C41:D41"/>
    <mergeCell ref="C42:D42"/>
    <mergeCell ref="C43:D43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D107:E107"/>
    <mergeCell ref="D108:E108"/>
    <mergeCell ref="D109:E109"/>
    <mergeCell ref="D110:E110"/>
    <mergeCell ref="D111:E111"/>
    <mergeCell ref="D112:E112"/>
    <mergeCell ref="C99:D99"/>
    <mergeCell ref="C100:D100"/>
    <mergeCell ref="C101:D101"/>
    <mergeCell ref="C102:D102"/>
    <mergeCell ref="D105:E105"/>
    <mergeCell ref="B106:E106"/>
    <mergeCell ref="D121:E121"/>
    <mergeCell ref="D122:E122"/>
    <mergeCell ref="D123:E123"/>
    <mergeCell ref="D124:E124"/>
    <mergeCell ref="D125:E125"/>
    <mergeCell ref="D126:E126"/>
    <mergeCell ref="D113:E113"/>
    <mergeCell ref="D115:E115"/>
    <mergeCell ref="D117:E117"/>
    <mergeCell ref="D118:E118"/>
    <mergeCell ref="D119:E119"/>
    <mergeCell ref="D120:E120"/>
    <mergeCell ref="D139:E139"/>
    <mergeCell ref="D133:E133"/>
    <mergeCell ref="D134:E134"/>
    <mergeCell ref="D135:E135"/>
    <mergeCell ref="D136:E136"/>
    <mergeCell ref="D137:E137"/>
    <mergeCell ref="D138:E138"/>
    <mergeCell ref="D127:E127"/>
    <mergeCell ref="D128:E128"/>
    <mergeCell ref="D129:E129"/>
    <mergeCell ref="D130:E130"/>
    <mergeCell ref="D131:E131"/>
    <mergeCell ref="D132:E13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showGridLines="0" topLeftCell="A10" zoomScaleNormal="100" workbookViewId="0">
      <selection activeCell="B13" sqref="B13"/>
    </sheetView>
  </sheetViews>
  <sheetFormatPr defaultRowHeight="16.5" customHeight="1" x14ac:dyDescent="0.2"/>
  <cols>
    <col min="1" max="1" width="3.140625" style="154" customWidth="1"/>
    <col min="2" max="2" width="37.85546875" style="154" customWidth="1"/>
    <col min="3" max="15" width="14.28515625" style="154" customWidth="1"/>
    <col min="16" max="257" width="9.140625" style="154"/>
    <col min="258" max="258" width="37.85546875" style="154" customWidth="1"/>
    <col min="259" max="271" width="14.28515625" style="154" customWidth="1"/>
    <col min="272" max="513" width="9.140625" style="154"/>
    <col min="514" max="514" width="37.85546875" style="154" customWidth="1"/>
    <col min="515" max="527" width="14.28515625" style="154" customWidth="1"/>
    <col min="528" max="769" width="9.140625" style="154"/>
    <col min="770" max="770" width="37.85546875" style="154" customWidth="1"/>
    <col min="771" max="783" width="14.28515625" style="154" customWidth="1"/>
    <col min="784" max="1025" width="9.140625" style="154"/>
    <col min="1026" max="1026" width="37.85546875" style="154" customWidth="1"/>
    <col min="1027" max="1039" width="14.28515625" style="154" customWidth="1"/>
    <col min="1040" max="1281" width="9.140625" style="154"/>
    <col min="1282" max="1282" width="37.85546875" style="154" customWidth="1"/>
    <col min="1283" max="1295" width="14.28515625" style="154" customWidth="1"/>
    <col min="1296" max="1537" width="9.140625" style="154"/>
    <col min="1538" max="1538" width="37.85546875" style="154" customWidth="1"/>
    <col min="1539" max="1551" width="14.28515625" style="154" customWidth="1"/>
    <col min="1552" max="1793" width="9.140625" style="154"/>
    <col min="1794" max="1794" width="37.85546875" style="154" customWidth="1"/>
    <col min="1795" max="1807" width="14.28515625" style="154" customWidth="1"/>
    <col min="1808" max="2049" width="9.140625" style="154"/>
    <col min="2050" max="2050" width="37.85546875" style="154" customWidth="1"/>
    <col min="2051" max="2063" width="14.28515625" style="154" customWidth="1"/>
    <col min="2064" max="2305" width="9.140625" style="154"/>
    <col min="2306" max="2306" width="37.85546875" style="154" customWidth="1"/>
    <col min="2307" max="2319" width="14.28515625" style="154" customWidth="1"/>
    <col min="2320" max="2561" width="9.140625" style="154"/>
    <col min="2562" max="2562" width="37.85546875" style="154" customWidth="1"/>
    <col min="2563" max="2575" width="14.28515625" style="154" customWidth="1"/>
    <col min="2576" max="2817" width="9.140625" style="154"/>
    <col min="2818" max="2818" width="37.85546875" style="154" customWidth="1"/>
    <col min="2819" max="2831" width="14.28515625" style="154" customWidth="1"/>
    <col min="2832" max="3073" width="9.140625" style="154"/>
    <col min="3074" max="3074" width="37.85546875" style="154" customWidth="1"/>
    <col min="3075" max="3087" width="14.28515625" style="154" customWidth="1"/>
    <col min="3088" max="3329" width="9.140625" style="154"/>
    <col min="3330" max="3330" width="37.85546875" style="154" customWidth="1"/>
    <col min="3331" max="3343" width="14.28515625" style="154" customWidth="1"/>
    <col min="3344" max="3585" width="9.140625" style="154"/>
    <col min="3586" max="3586" width="37.85546875" style="154" customWidth="1"/>
    <col min="3587" max="3599" width="14.28515625" style="154" customWidth="1"/>
    <col min="3600" max="3841" width="9.140625" style="154"/>
    <col min="3842" max="3842" width="37.85546875" style="154" customWidth="1"/>
    <col min="3843" max="3855" width="14.28515625" style="154" customWidth="1"/>
    <col min="3856" max="4097" width="9.140625" style="154"/>
    <col min="4098" max="4098" width="37.85546875" style="154" customWidth="1"/>
    <col min="4099" max="4111" width="14.28515625" style="154" customWidth="1"/>
    <col min="4112" max="4353" width="9.140625" style="154"/>
    <col min="4354" max="4354" width="37.85546875" style="154" customWidth="1"/>
    <col min="4355" max="4367" width="14.28515625" style="154" customWidth="1"/>
    <col min="4368" max="4609" width="9.140625" style="154"/>
    <col min="4610" max="4610" width="37.85546875" style="154" customWidth="1"/>
    <col min="4611" max="4623" width="14.28515625" style="154" customWidth="1"/>
    <col min="4624" max="4865" width="9.140625" style="154"/>
    <col min="4866" max="4866" width="37.85546875" style="154" customWidth="1"/>
    <col min="4867" max="4879" width="14.28515625" style="154" customWidth="1"/>
    <col min="4880" max="5121" width="9.140625" style="154"/>
    <col min="5122" max="5122" width="37.85546875" style="154" customWidth="1"/>
    <col min="5123" max="5135" width="14.28515625" style="154" customWidth="1"/>
    <col min="5136" max="5377" width="9.140625" style="154"/>
    <col min="5378" max="5378" width="37.85546875" style="154" customWidth="1"/>
    <col min="5379" max="5391" width="14.28515625" style="154" customWidth="1"/>
    <col min="5392" max="5633" width="9.140625" style="154"/>
    <col min="5634" max="5634" width="37.85546875" style="154" customWidth="1"/>
    <col min="5635" max="5647" width="14.28515625" style="154" customWidth="1"/>
    <col min="5648" max="5889" width="9.140625" style="154"/>
    <col min="5890" max="5890" width="37.85546875" style="154" customWidth="1"/>
    <col min="5891" max="5903" width="14.28515625" style="154" customWidth="1"/>
    <col min="5904" max="6145" width="9.140625" style="154"/>
    <col min="6146" max="6146" width="37.85546875" style="154" customWidth="1"/>
    <col min="6147" max="6159" width="14.28515625" style="154" customWidth="1"/>
    <col min="6160" max="6401" width="9.140625" style="154"/>
    <col min="6402" max="6402" width="37.85546875" style="154" customWidth="1"/>
    <col min="6403" max="6415" width="14.28515625" style="154" customWidth="1"/>
    <col min="6416" max="6657" width="9.140625" style="154"/>
    <col min="6658" max="6658" width="37.85546875" style="154" customWidth="1"/>
    <col min="6659" max="6671" width="14.28515625" style="154" customWidth="1"/>
    <col min="6672" max="6913" width="9.140625" style="154"/>
    <col min="6914" max="6914" width="37.85546875" style="154" customWidth="1"/>
    <col min="6915" max="6927" width="14.28515625" style="154" customWidth="1"/>
    <col min="6928" max="7169" width="9.140625" style="154"/>
    <col min="7170" max="7170" width="37.85546875" style="154" customWidth="1"/>
    <col min="7171" max="7183" width="14.28515625" style="154" customWidth="1"/>
    <col min="7184" max="7425" width="9.140625" style="154"/>
    <col min="7426" max="7426" width="37.85546875" style="154" customWidth="1"/>
    <col min="7427" max="7439" width="14.28515625" style="154" customWidth="1"/>
    <col min="7440" max="7681" width="9.140625" style="154"/>
    <col min="7682" max="7682" width="37.85546875" style="154" customWidth="1"/>
    <col min="7683" max="7695" width="14.28515625" style="154" customWidth="1"/>
    <col min="7696" max="7937" width="9.140625" style="154"/>
    <col min="7938" max="7938" width="37.85546875" style="154" customWidth="1"/>
    <col min="7939" max="7951" width="14.28515625" style="154" customWidth="1"/>
    <col min="7952" max="8193" width="9.140625" style="154"/>
    <col min="8194" max="8194" width="37.85546875" style="154" customWidth="1"/>
    <col min="8195" max="8207" width="14.28515625" style="154" customWidth="1"/>
    <col min="8208" max="8449" width="9.140625" style="154"/>
    <col min="8450" max="8450" width="37.85546875" style="154" customWidth="1"/>
    <col min="8451" max="8463" width="14.28515625" style="154" customWidth="1"/>
    <col min="8464" max="8705" width="9.140625" style="154"/>
    <col min="8706" max="8706" width="37.85546875" style="154" customWidth="1"/>
    <col min="8707" max="8719" width="14.28515625" style="154" customWidth="1"/>
    <col min="8720" max="8961" width="9.140625" style="154"/>
    <col min="8962" max="8962" width="37.85546875" style="154" customWidth="1"/>
    <col min="8963" max="8975" width="14.28515625" style="154" customWidth="1"/>
    <col min="8976" max="9217" width="9.140625" style="154"/>
    <col min="9218" max="9218" width="37.85546875" style="154" customWidth="1"/>
    <col min="9219" max="9231" width="14.28515625" style="154" customWidth="1"/>
    <col min="9232" max="9473" width="9.140625" style="154"/>
    <col min="9474" max="9474" width="37.85546875" style="154" customWidth="1"/>
    <col min="9475" max="9487" width="14.28515625" style="154" customWidth="1"/>
    <col min="9488" max="9729" width="9.140625" style="154"/>
    <col min="9730" max="9730" width="37.85546875" style="154" customWidth="1"/>
    <col min="9731" max="9743" width="14.28515625" style="154" customWidth="1"/>
    <col min="9744" max="9985" width="9.140625" style="154"/>
    <col min="9986" max="9986" width="37.85546875" style="154" customWidth="1"/>
    <col min="9987" max="9999" width="14.28515625" style="154" customWidth="1"/>
    <col min="10000" max="10241" width="9.140625" style="154"/>
    <col min="10242" max="10242" width="37.85546875" style="154" customWidth="1"/>
    <col min="10243" max="10255" width="14.28515625" style="154" customWidth="1"/>
    <col min="10256" max="10497" width="9.140625" style="154"/>
    <col min="10498" max="10498" width="37.85546875" style="154" customWidth="1"/>
    <col min="10499" max="10511" width="14.28515625" style="154" customWidth="1"/>
    <col min="10512" max="10753" width="9.140625" style="154"/>
    <col min="10754" max="10754" width="37.85546875" style="154" customWidth="1"/>
    <col min="10755" max="10767" width="14.28515625" style="154" customWidth="1"/>
    <col min="10768" max="11009" width="9.140625" style="154"/>
    <col min="11010" max="11010" width="37.85546875" style="154" customWidth="1"/>
    <col min="11011" max="11023" width="14.28515625" style="154" customWidth="1"/>
    <col min="11024" max="11265" width="9.140625" style="154"/>
    <col min="11266" max="11266" width="37.85546875" style="154" customWidth="1"/>
    <col min="11267" max="11279" width="14.28515625" style="154" customWidth="1"/>
    <col min="11280" max="11521" width="9.140625" style="154"/>
    <col min="11522" max="11522" width="37.85546875" style="154" customWidth="1"/>
    <col min="11523" max="11535" width="14.28515625" style="154" customWidth="1"/>
    <col min="11536" max="11777" width="9.140625" style="154"/>
    <col min="11778" max="11778" width="37.85546875" style="154" customWidth="1"/>
    <col min="11779" max="11791" width="14.28515625" style="154" customWidth="1"/>
    <col min="11792" max="12033" width="9.140625" style="154"/>
    <col min="12034" max="12034" width="37.85546875" style="154" customWidth="1"/>
    <col min="12035" max="12047" width="14.28515625" style="154" customWidth="1"/>
    <col min="12048" max="12289" width="9.140625" style="154"/>
    <col min="12290" max="12290" width="37.85546875" style="154" customWidth="1"/>
    <col min="12291" max="12303" width="14.28515625" style="154" customWidth="1"/>
    <col min="12304" max="12545" width="9.140625" style="154"/>
    <col min="12546" max="12546" width="37.85546875" style="154" customWidth="1"/>
    <col min="12547" max="12559" width="14.28515625" style="154" customWidth="1"/>
    <col min="12560" max="12801" width="9.140625" style="154"/>
    <col min="12802" max="12802" width="37.85546875" style="154" customWidth="1"/>
    <col min="12803" max="12815" width="14.28515625" style="154" customWidth="1"/>
    <col min="12816" max="13057" width="9.140625" style="154"/>
    <col min="13058" max="13058" width="37.85546875" style="154" customWidth="1"/>
    <col min="13059" max="13071" width="14.28515625" style="154" customWidth="1"/>
    <col min="13072" max="13313" width="9.140625" style="154"/>
    <col min="13314" max="13314" width="37.85546875" style="154" customWidth="1"/>
    <col min="13315" max="13327" width="14.28515625" style="154" customWidth="1"/>
    <col min="13328" max="13569" width="9.140625" style="154"/>
    <col min="13570" max="13570" width="37.85546875" style="154" customWidth="1"/>
    <col min="13571" max="13583" width="14.28515625" style="154" customWidth="1"/>
    <col min="13584" max="13825" width="9.140625" style="154"/>
    <col min="13826" max="13826" width="37.85546875" style="154" customWidth="1"/>
    <col min="13827" max="13839" width="14.28515625" style="154" customWidth="1"/>
    <col min="13840" max="14081" width="9.140625" style="154"/>
    <col min="14082" max="14082" width="37.85546875" style="154" customWidth="1"/>
    <col min="14083" max="14095" width="14.28515625" style="154" customWidth="1"/>
    <col min="14096" max="14337" width="9.140625" style="154"/>
    <col min="14338" max="14338" width="37.85546875" style="154" customWidth="1"/>
    <col min="14339" max="14351" width="14.28515625" style="154" customWidth="1"/>
    <col min="14352" max="14593" width="9.140625" style="154"/>
    <col min="14594" max="14594" width="37.85546875" style="154" customWidth="1"/>
    <col min="14595" max="14607" width="14.28515625" style="154" customWidth="1"/>
    <col min="14608" max="14849" width="9.140625" style="154"/>
    <col min="14850" max="14850" width="37.85546875" style="154" customWidth="1"/>
    <col min="14851" max="14863" width="14.28515625" style="154" customWidth="1"/>
    <col min="14864" max="15105" width="9.140625" style="154"/>
    <col min="15106" max="15106" width="37.85546875" style="154" customWidth="1"/>
    <col min="15107" max="15119" width="14.28515625" style="154" customWidth="1"/>
    <col min="15120" max="15361" width="9.140625" style="154"/>
    <col min="15362" max="15362" width="37.85546875" style="154" customWidth="1"/>
    <col min="15363" max="15375" width="14.28515625" style="154" customWidth="1"/>
    <col min="15376" max="15617" width="9.140625" style="154"/>
    <col min="15618" max="15618" width="37.85546875" style="154" customWidth="1"/>
    <col min="15619" max="15631" width="14.28515625" style="154" customWidth="1"/>
    <col min="15632" max="15873" width="9.140625" style="154"/>
    <col min="15874" max="15874" width="37.85546875" style="154" customWidth="1"/>
    <col min="15875" max="15887" width="14.28515625" style="154" customWidth="1"/>
    <col min="15888" max="16129" width="9.140625" style="154"/>
    <col min="16130" max="16130" width="37.85546875" style="154" customWidth="1"/>
    <col min="16131" max="16143" width="14.28515625" style="154" customWidth="1"/>
    <col min="16144" max="16384" width="9.140625" style="154"/>
  </cols>
  <sheetData>
    <row r="1" spans="2:16" ht="58.5" customHeight="1" x14ac:dyDescent="0.2">
      <c r="B1" s="77" t="s">
        <v>123</v>
      </c>
      <c r="C1" s="77"/>
      <c r="D1" s="78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153"/>
    </row>
    <row r="2" spans="2:16" s="157" customFormat="1" ht="16.5" customHeight="1" x14ac:dyDescent="0.25">
      <c r="B2" s="155"/>
      <c r="C2" s="156" t="s">
        <v>110</v>
      </c>
      <c r="D2" s="156">
        <f>'Feed Budget'!E8</f>
        <v>42551</v>
      </c>
      <c r="E2" s="156">
        <f>'Feed Budget'!F8</f>
        <v>42582</v>
      </c>
      <c r="F2" s="156">
        <f>'Feed Budget'!G8</f>
        <v>42613</v>
      </c>
      <c r="G2" s="156">
        <f>'Feed Budget'!H8</f>
        <v>42643</v>
      </c>
      <c r="H2" s="156">
        <f>'Feed Budget'!I8</f>
        <v>42674</v>
      </c>
      <c r="I2" s="156">
        <f>'Feed Budget'!J8</f>
        <v>42704</v>
      </c>
      <c r="J2" s="156">
        <f>'Feed Budget'!K8</f>
        <v>42735</v>
      </c>
      <c r="K2" s="156">
        <f>'Feed Budget'!L8</f>
        <v>42766</v>
      </c>
      <c r="L2" s="156">
        <f>'Feed Budget'!M8</f>
        <v>42794</v>
      </c>
      <c r="M2" s="156">
        <f>'Feed Budget'!N8</f>
        <v>42825</v>
      </c>
      <c r="N2" s="156">
        <f>'Feed Budget'!O8</f>
        <v>42855</v>
      </c>
      <c r="O2" s="156">
        <f>'Feed Budget'!P8</f>
        <v>42886</v>
      </c>
    </row>
    <row r="3" spans="2:16" s="157" customFormat="1" ht="16.5" customHeight="1" x14ac:dyDescent="0.25">
      <c r="B3" s="158" t="s">
        <v>111</v>
      </c>
      <c r="C3" s="159">
        <f>'Feed Budget'!E10</f>
        <v>0</v>
      </c>
      <c r="D3" s="287" t="str">
        <f>'Feed Budget'!E102</f>
        <v>0</v>
      </c>
      <c r="E3" s="287" t="str">
        <f>'Feed Budget'!F102</f>
        <v>0</v>
      </c>
      <c r="F3" s="287" t="str">
        <f>'Feed Budget'!G102</f>
        <v>0</v>
      </c>
      <c r="G3" s="287" t="str">
        <f>'Feed Budget'!H102</f>
        <v>0</v>
      </c>
      <c r="H3" s="287" t="str">
        <f>'Feed Budget'!I102</f>
        <v>0</v>
      </c>
      <c r="I3" s="287" t="str">
        <f>'Feed Budget'!J102</f>
        <v>0</v>
      </c>
      <c r="J3" s="287" t="str">
        <f>'Feed Budget'!K102</f>
        <v>0</v>
      </c>
      <c r="K3" s="287" t="str">
        <f>'Feed Budget'!L102</f>
        <v>0</v>
      </c>
      <c r="L3" s="287" t="str">
        <f>'Feed Budget'!M102</f>
        <v>0</v>
      </c>
      <c r="M3" s="287" t="str">
        <f>'Feed Budget'!N102</f>
        <v>0</v>
      </c>
      <c r="N3" s="287" t="str">
        <f>'Feed Budget'!O102</f>
        <v>0</v>
      </c>
      <c r="O3" s="287" t="str">
        <f>'Feed Budget'!P102</f>
        <v>0</v>
      </c>
    </row>
    <row r="4" spans="2:16" s="157" customFormat="1" ht="16.5" customHeight="1" x14ac:dyDescent="0.25">
      <c r="B4" s="158" t="s">
        <v>112</v>
      </c>
      <c r="C4" s="159">
        <f>C3</f>
        <v>0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2:16" ht="27" customHeight="1" x14ac:dyDescent="0.2">
      <c r="B5" s="160" t="s">
        <v>121</v>
      </c>
    </row>
    <row r="28" spans="2:15" ht="59.25" customHeight="1" x14ac:dyDescent="0.2">
      <c r="B28" s="77" t="s">
        <v>113</v>
      </c>
      <c r="C28" s="77"/>
      <c r="D28" s="78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2:15" ht="16.5" customHeight="1" x14ac:dyDescent="0.25">
      <c r="B29" s="161"/>
      <c r="C29" s="161"/>
      <c r="D29" s="162">
        <f>'Feed Budget'!E8</f>
        <v>42551</v>
      </c>
      <c r="E29" s="162">
        <f>'Feed Budget'!F8</f>
        <v>42582</v>
      </c>
      <c r="F29" s="162">
        <f>'Feed Budget'!G8</f>
        <v>42613</v>
      </c>
      <c r="G29" s="162">
        <f>'Feed Budget'!H8</f>
        <v>42643</v>
      </c>
      <c r="H29" s="162">
        <f>'Feed Budget'!I8</f>
        <v>42674</v>
      </c>
      <c r="I29" s="162">
        <f>'Feed Budget'!J8</f>
        <v>42704</v>
      </c>
      <c r="J29" s="162">
        <f>'Feed Budget'!K8</f>
        <v>42735</v>
      </c>
      <c r="K29" s="162">
        <f>'Feed Budget'!L8</f>
        <v>42766</v>
      </c>
      <c r="L29" s="162">
        <f>'Feed Budget'!M8</f>
        <v>42794</v>
      </c>
      <c r="M29" s="162">
        <f>'Feed Budget'!N8</f>
        <v>42825</v>
      </c>
      <c r="N29" s="162">
        <f>'Feed Budget'!O8</f>
        <v>42855</v>
      </c>
      <c r="O29" s="162">
        <f>'Feed Budget'!P8</f>
        <v>42886</v>
      </c>
    </row>
    <row r="30" spans="2:15" ht="16.5" customHeight="1" x14ac:dyDescent="0.2">
      <c r="B30" s="154" t="s">
        <v>114</v>
      </c>
      <c r="D30" s="163">
        <f>'Feed Budget'!E40</f>
        <v>0</v>
      </c>
      <c r="E30" s="163">
        <f>'Feed Budget'!F40</f>
        <v>0</v>
      </c>
      <c r="F30" s="163">
        <f>'Feed Budget'!G40</f>
        <v>0</v>
      </c>
      <c r="G30" s="163">
        <f>'Feed Budget'!H40</f>
        <v>0</v>
      </c>
      <c r="H30" s="163">
        <f>'Feed Budget'!I40</f>
        <v>0</v>
      </c>
      <c r="I30" s="163">
        <f>'Feed Budget'!J40</f>
        <v>0</v>
      </c>
      <c r="J30" s="163">
        <f>'Feed Budget'!K40</f>
        <v>0</v>
      </c>
      <c r="K30" s="163">
        <f>'Feed Budget'!L40</f>
        <v>0</v>
      </c>
      <c r="L30" s="163">
        <f>'Feed Budget'!M40</f>
        <v>0</v>
      </c>
      <c r="M30" s="163">
        <f>'Feed Budget'!N40</f>
        <v>0</v>
      </c>
      <c r="N30" s="163">
        <f>'Feed Budget'!O40</f>
        <v>0</v>
      </c>
      <c r="O30" s="163">
        <f>'Feed Budget'!P40</f>
        <v>0</v>
      </c>
    </row>
    <row r="31" spans="2:15" ht="16.5" customHeight="1" x14ac:dyDescent="0.2">
      <c r="B31" s="154" t="s">
        <v>115</v>
      </c>
      <c r="D31" s="288" t="str">
        <f>'Feed Budget'!E34</f>
        <v>0</v>
      </c>
      <c r="E31" s="288" t="str">
        <f>'Feed Budget'!F34</f>
        <v>0</v>
      </c>
      <c r="F31" s="288" t="str">
        <f>'Feed Budget'!G34</f>
        <v>0</v>
      </c>
      <c r="G31" s="288" t="str">
        <f>'Feed Budget'!H34</f>
        <v>0</v>
      </c>
      <c r="H31" s="288" t="str">
        <f>'Feed Budget'!I34</f>
        <v>0</v>
      </c>
      <c r="I31" s="288" t="str">
        <f>'Feed Budget'!J34</f>
        <v>0</v>
      </c>
      <c r="J31" s="288" t="str">
        <f>'Feed Budget'!K34</f>
        <v>0</v>
      </c>
      <c r="K31" s="288" t="str">
        <f>'Feed Budget'!L34</f>
        <v>0</v>
      </c>
      <c r="L31" s="288" t="str">
        <f>'Feed Budget'!M34</f>
        <v>0</v>
      </c>
      <c r="M31" s="288" t="str">
        <f>'Feed Budget'!N34</f>
        <v>0</v>
      </c>
      <c r="N31" s="288" t="str">
        <f>'Feed Budget'!O34</f>
        <v>0</v>
      </c>
      <c r="O31" s="288" t="str">
        <f>'Feed Budget'!P34</f>
        <v>0</v>
      </c>
    </row>
    <row r="32" spans="2:15" ht="16.5" customHeight="1" x14ac:dyDescent="0.2">
      <c r="B32" s="154" t="s">
        <v>116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</row>
    <row r="33" spans="2:15" ht="16.5" customHeight="1" x14ac:dyDescent="0.2">
      <c r="B33" s="164" t="s">
        <v>117</v>
      </c>
      <c r="D33" s="163">
        <f>IFERROR(D31-(D34+D35+D36),"0")</f>
        <v>0</v>
      </c>
      <c r="E33" s="163">
        <f t="shared" ref="E33:O33" si="0">IFERROR(E31-(E34+E35+E36),"0")</f>
        <v>0</v>
      </c>
      <c r="F33" s="163">
        <f t="shared" si="0"/>
        <v>0</v>
      </c>
      <c r="G33" s="163">
        <f t="shared" si="0"/>
        <v>0</v>
      </c>
      <c r="H33" s="163">
        <f t="shared" si="0"/>
        <v>0</v>
      </c>
      <c r="I33" s="163">
        <f t="shared" si="0"/>
        <v>0</v>
      </c>
      <c r="J33" s="163">
        <f t="shared" si="0"/>
        <v>0</v>
      </c>
      <c r="K33" s="163">
        <f t="shared" si="0"/>
        <v>0</v>
      </c>
      <c r="L33" s="163">
        <f t="shared" si="0"/>
        <v>0</v>
      </c>
      <c r="M33" s="163">
        <f t="shared" si="0"/>
        <v>0</v>
      </c>
      <c r="N33" s="163">
        <f t="shared" si="0"/>
        <v>0</v>
      </c>
      <c r="O33" s="163">
        <f t="shared" si="0"/>
        <v>0</v>
      </c>
    </row>
    <row r="34" spans="2:15" ht="16.5" customHeight="1" x14ac:dyDescent="0.2">
      <c r="B34" s="164" t="s">
        <v>118</v>
      </c>
      <c r="D34" s="288" t="str">
        <f>IFERROR('Feed Budget'!E63/'Feed Budget'!E14,"0")</f>
        <v>0</v>
      </c>
      <c r="E34" s="288" t="str">
        <f>IFERROR('Feed Budget'!F63/'Feed Budget'!F14,"0")</f>
        <v>0</v>
      </c>
      <c r="F34" s="288" t="str">
        <f>IFERROR('Feed Budget'!G63/'Feed Budget'!G14,"0")</f>
        <v>0</v>
      </c>
      <c r="G34" s="288" t="str">
        <f>IFERROR('Feed Budget'!H63/'Feed Budget'!H14,"0")</f>
        <v>0</v>
      </c>
      <c r="H34" s="288" t="str">
        <f>IFERROR('Feed Budget'!I63/'Feed Budget'!I14,"0")</f>
        <v>0</v>
      </c>
      <c r="I34" s="288" t="str">
        <f>IFERROR('Feed Budget'!J63/'Feed Budget'!J14,"0")</f>
        <v>0</v>
      </c>
      <c r="J34" s="288" t="str">
        <f>IFERROR('Feed Budget'!K63/'Feed Budget'!K14,"0")</f>
        <v>0</v>
      </c>
      <c r="K34" s="288" t="str">
        <f>IFERROR('Feed Budget'!L63/'Feed Budget'!L14,"0")</f>
        <v>0</v>
      </c>
      <c r="L34" s="288" t="str">
        <f>IFERROR('Feed Budget'!M63/'Feed Budget'!M14,"0")</f>
        <v>0</v>
      </c>
      <c r="M34" s="288" t="str">
        <f>IFERROR('Feed Budget'!N63/'Feed Budget'!N14,"0")</f>
        <v>0</v>
      </c>
      <c r="N34" s="288" t="str">
        <f>IFERROR('Feed Budget'!O63/'Feed Budget'!O14,"0")</f>
        <v>0</v>
      </c>
      <c r="O34" s="288" t="str">
        <f>IFERROR('Feed Budget'!P63/'Feed Budget'!P14,"0")</f>
        <v>0</v>
      </c>
    </row>
    <row r="35" spans="2:15" ht="16.5" customHeight="1" x14ac:dyDescent="0.2">
      <c r="B35" s="164" t="s">
        <v>119</v>
      </c>
      <c r="D35" s="288" t="str">
        <f>IFERROR('Feed Budget'!E88/'Feed Budget'!E14,"0")</f>
        <v>0</v>
      </c>
      <c r="E35" s="288" t="str">
        <f>IFERROR('Feed Budget'!F88/'Feed Budget'!F14,"0")</f>
        <v>0</v>
      </c>
      <c r="F35" s="288" t="str">
        <f>IFERROR('Feed Budget'!G88/'Feed Budget'!G14,"0")</f>
        <v>0</v>
      </c>
      <c r="G35" s="288" t="str">
        <f>IFERROR('Feed Budget'!H88/'Feed Budget'!H14,"0")</f>
        <v>0</v>
      </c>
      <c r="H35" s="288" t="str">
        <f>IFERROR('Feed Budget'!I88/'Feed Budget'!I14,"0")</f>
        <v>0</v>
      </c>
      <c r="I35" s="288" t="str">
        <f>IFERROR('Feed Budget'!J88/'Feed Budget'!J14,"0")</f>
        <v>0</v>
      </c>
      <c r="J35" s="288" t="str">
        <f>IFERROR('Feed Budget'!K88/'Feed Budget'!K14,"0")</f>
        <v>0</v>
      </c>
      <c r="K35" s="288" t="str">
        <f>IFERROR('Feed Budget'!L88/'Feed Budget'!L14,"0")</f>
        <v>0</v>
      </c>
      <c r="L35" s="288" t="str">
        <f>IFERROR('Feed Budget'!M88/'Feed Budget'!M14,"0")</f>
        <v>0</v>
      </c>
      <c r="M35" s="288" t="str">
        <f>IFERROR('Feed Budget'!N88/'Feed Budget'!N14,"0")</f>
        <v>0</v>
      </c>
      <c r="N35" s="288" t="str">
        <f>IFERROR('Feed Budget'!O88/'Feed Budget'!O14,"0")</f>
        <v>0</v>
      </c>
      <c r="O35" s="288" t="str">
        <f>IFERROR('Feed Budget'!P88/'Feed Budget'!P14,"0")</f>
        <v>0</v>
      </c>
    </row>
    <row r="36" spans="2:15" ht="16.5" customHeight="1" x14ac:dyDescent="0.2">
      <c r="B36" s="164" t="s">
        <v>120</v>
      </c>
      <c r="D36" s="289" t="str">
        <f>IFERROR('Feed Budget'!E97/'Feed Budget'!E14,"0")</f>
        <v>0</v>
      </c>
      <c r="E36" s="289" t="str">
        <f>IFERROR('Feed Budget'!F97/'Feed Budget'!F14,"0")</f>
        <v>0</v>
      </c>
      <c r="F36" s="289" t="str">
        <f>IFERROR('Feed Budget'!G97/'Feed Budget'!G14,"0")</f>
        <v>0</v>
      </c>
      <c r="G36" s="289" t="str">
        <f>IFERROR('Feed Budget'!H97/'Feed Budget'!H14,"0")</f>
        <v>0</v>
      </c>
      <c r="H36" s="289" t="str">
        <f>IFERROR('Feed Budget'!I97/'Feed Budget'!I14,"0")</f>
        <v>0</v>
      </c>
      <c r="I36" s="289" t="str">
        <f>IFERROR('Feed Budget'!J97/'Feed Budget'!J14,"0")</f>
        <v>0</v>
      </c>
      <c r="J36" s="289" t="str">
        <f>IFERROR('Feed Budget'!K97/'Feed Budget'!K14,"0")</f>
        <v>0</v>
      </c>
      <c r="K36" s="289" t="str">
        <f>IFERROR('Feed Budget'!L97/'Feed Budget'!L14,"0")</f>
        <v>0</v>
      </c>
      <c r="L36" s="289" t="str">
        <f>IFERROR('Feed Budget'!M97/'Feed Budget'!M14,"0")</f>
        <v>0</v>
      </c>
      <c r="M36" s="289" t="str">
        <f>IFERROR('Feed Budget'!N97/'Feed Budget'!N14,"0")</f>
        <v>0</v>
      </c>
      <c r="N36" s="289" t="str">
        <f>IFERROR('Feed Budget'!O97/'Feed Budget'!O14,"0")</f>
        <v>0</v>
      </c>
      <c r="O36" s="289" t="str">
        <f>IFERROR('Feed Budget'!P97/'Feed Budget'!P14,"0")</f>
        <v>0</v>
      </c>
    </row>
  </sheetData>
  <sheetProtection algorithmName="SHA-512" hashValue="a0HmKFFDREldYBp+Ls069W1BM+9Ud/9yG/wa6KKc2+v4PK7UlKleoHfZZaHL908dYOk3WjQmFfE7NjYlKeviAA==" saltValue="9tvxdGYjop15ThMbKTwG2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V14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" sqref="D1"/>
    </sheetView>
  </sheetViews>
  <sheetFormatPr defaultColWidth="11.42578125" defaultRowHeight="15" x14ac:dyDescent="0.2"/>
  <cols>
    <col min="1" max="1" width="3.140625" style="85" customWidth="1"/>
    <col min="2" max="2" width="39.28515625" style="85" customWidth="1"/>
    <col min="3" max="4" width="16" style="85" customWidth="1"/>
    <col min="5" max="5" width="15.7109375" style="124" customWidth="1"/>
    <col min="6" max="16" width="15.7109375" style="85" customWidth="1"/>
    <col min="17" max="17" width="10" style="85" customWidth="1"/>
    <col min="18" max="18" width="19.7109375" style="85" customWidth="1"/>
    <col min="19" max="27" width="11.42578125" style="85" customWidth="1"/>
    <col min="28" max="29" width="10" style="85" customWidth="1"/>
    <col min="30" max="207" width="11.42578125" style="85" customWidth="1"/>
    <col min="208" max="208" width="2" style="85" customWidth="1"/>
    <col min="209" max="257" width="11.42578125" style="85"/>
    <col min="258" max="258" width="39.28515625" style="85" customWidth="1"/>
    <col min="259" max="260" width="16" style="85" customWidth="1"/>
    <col min="261" max="272" width="15.7109375" style="85" customWidth="1"/>
    <col min="273" max="273" width="10" style="85" customWidth="1"/>
    <col min="274" max="274" width="19.7109375" style="85" customWidth="1"/>
    <col min="275" max="283" width="11.42578125" style="85" customWidth="1"/>
    <col min="284" max="285" width="10" style="85" customWidth="1"/>
    <col min="286" max="463" width="11.42578125" style="85" customWidth="1"/>
    <col min="464" max="464" width="2" style="85" customWidth="1"/>
    <col min="465" max="513" width="11.42578125" style="85"/>
    <col min="514" max="514" width="39.28515625" style="85" customWidth="1"/>
    <col min="515" max="516" width="16" style="85" customWidth="1"/>
    <col min="517" max="528" width="15.7109375" style="85" customWidth="1"/>
    <col min="529" max="529" width="10" style="85" customWidth="1"/>
    <col min="530" max="530" width="19.7109375" style="85" customWidth="1"/>
    <col min="531" max="539" width="11.42578125" style="85" customWidth="1"/>
    <col min="540" max="541" width="10" style="85" customWidth="1"/>
    <col min="542" max="719" width="11.42578125" style="85" customWidth="1"/>
    <col min="720" max="720" width="2" style="85" customWidth="1"/>
    <col min="721" max="769" width="11.42578125" style="85"/>
    <col min="770" max="770" width="39.28515625" style="85" customWidth="1"/>
    <col min="771" max="772" width="16" style="85" customWidth="1"/>
    <col min="773" max="784" width="15.7109375" style="85" customWidth="1"/>
    <col min="785" max="785" width="10" style="85" customWidth="1"/>
    <col min="786" max="786" width="19.7109375" style="85" customWidth="1"/>
    <col min="787" max="795" width="11.42578125" style="85" customWidth="1"/>
    <col min="796" max="797" width="10" style="85" customWidth="1"/>
    <col min="798" max="975" width="11.42578125" style="85" customWidth="1"/>
    <col min="976" max="976" width="2" style="85" customWidth="1"/>
    <col min="977" max="1025" width="11.42578125" style="85"/>
    <col min="1026" max="1026" width="39.28515625" style="85" customWidth="1"/>
    <col min="1027" max="1028" width="16" style="85" customWidth="1"/>
    <col min="1029" max="1040" width="15.7109375" style="85" customWidth="1"/>
    <col min="1041" max="1041" width="10" style="85" customWidth="1"/>
    <col min="1042" max="1042" width="19.7109375" style="85" customWidth="1"/>
    <col min="1043" max="1051" width="11.42578125" style="85" customWidth="1"/>
    <col min="1052" max="1053" width="10" style="85" customWidth="1"/>
    <col min="1054" max="1231" width="11.42578125" style="85" customWidth="1"/>
    <col min="1232" max="1232" width="2" style="85" customWidth="1"/>
    <col min="1233" max="1281" width="11.42578125" style="85"/>
    <col min="1282" max="1282" width="39.28515625" style="85" customWidth="1"/>
    <col min="1283" max="1284" width="16" style="85" customWidth="1"/>
    <col min="1285" max="1296" width="15.7109375" style="85" customWidth="1"/>
    <col min="1297" max="1297" width="10" style="85" customWidth="1"/>
    <col min="1298" max="1298" width="19.7109375" style="85" customWidth="1"/>
    <col min="1299" max="1307" width="11.42578125" style="85" customWidth="1"/>
    <col min="1308" max="1309" width="10" style="85" customWidth="1"/>
    <col min="1310" max="1487" width="11.42578125" style="85" customWidth="1"/>
    <col min="1488" max="1488" width="2" style="85" customWidth="1"/>
    <col min="1489" max="1537" width="11.42578125" style="85"/>
    <col min="1538" max="1538" width="39.28515625" style="85" customWidth="1"/>
    <col min="1539" max="1540" width="16" style="85" customWidth="1"/>
    <col min="1541" max="1552" width="15.7109375" style="85" customWidth="1"/>
    <col min="1553" max="1553" width="10" style="85" customWidth="1"/>
    <col min="1554" max="1554" width="19.7109375" style="85" customWidth="1"/>
    <col min="1555" max="1563" width="11.42578125" style="85" customWidth="1"/>
    <col min="1564" max="1565" width="10" style="85" customWidth="1"/>
    <col min="1566" max="1743" width="11.42578125" style="85" customWidth="1"/>
    <col min="1744" max="1744" width="2" style="85" customWidth="1"/>
    <col min="1745" max="1793" width="11.42578125" style="85"/>
    <col min="1794" max="1794" width="39.28515625" style="85" customWidth="1"/>
    <col min="1795" max="1796" width="16" style="85" customWidth="1"/>
    <col min="1797" max="1808" width="15.7109375" style="85" customWidth="1"/>
    <col min="1809" max="1809" width="10" style="85" customWidth="1"/>
    <col min="1810" max="1810" width="19.7109375" style="85" customWidth="1"/>
    <col min="1811" max="1819" width="11.42578125" style="85" customWidth="1"/>
    <col min="1820" max="1821" width="10" style="85" customWidth="1"/>
    <col min="1822" max="1999" width="11.42578125" style="85" customWidth="1"/>
    <col min="2000" max="2000" width="2" style="85" customWidth="1"/>
    <col min="2001" max="2049" width="11.42578125" style="85"/>
    <col min="2050" max="2050" width="39.28515625" style="85" customWidth="1"/>
    <col min="2051" max="2052" width="16" style="85" customWidth="1"/>
    <col min="2053" max="2064" width="15.7109375" style="85" customWidth="1"/>
    <col min="2065" max="2065" width="10" style="85" customWidth="1"/>
    <col min="2066" max="2066" width="19.7109375" style="85" customWidth="1"/>
    <col min="2067" max="2075" width="11.42578125" style="85" customWidth="1"/>
    <col min="2076" max="2077" width="10" style="85" customWidth="1"/>
    <col min="2078" max="2255" width="11.42578125" style="85" customWidth="1"/>
    <col min="2256" max="2256" width="2" style="85" customWidth="1"/>
    <col min="2257" max="2305" width="11.42578125" style="85"/>
    <col min="2306" max="2306" width="39.28515625" style="85" customWidth="1"/>
    <col min="2307" max="2308" width="16" style="85" customWidth="1"/>
    <col min="2309" max="2320" width="15.7109375" style="85" customWidth="1"/>
    <col min="2321" max="2321" width="10" style="85" customWidth="1"/>
    <col min="2322" max="2322" width="19.7109375" style="85" customWidth="1"/>
    <col min="2323" max="2331" width="11.42578125" style="85" customWidth="1"/>
    <col min="2332" max="2333" width="10" style="85" customWidth="1"/>
    <col min="2334" max="2511" width="11.42578125" style="85" customWidth="1"/>
    <col min="2512" max="2512" width="2" style="85" customWidth="1"/>
    <col min="2513" max="2561" width="11.42578125" style="85"/>
    <col min="2562" max="2562" width="39.28515625" style="85" customWidth="1"/>
    <col min="2563" max="2564" width="16" style="85" customWidth="1"/>
    <col min="2565" max="2576" width="15.7109375" style="85" customWidth="1"/>
    <col min="2577" max="2577" width="10" style="85" customWidth="1"/>
    <col min="2578" max="2578" width="19.7109375" style="85" customWidth="1"/>
    <col min="2579" max="2587" width="11.42578125" style="85" customWidth="1"/>
    <col min="2588" max="2589" width="10" style="85" customWidth="1"/>
    <col min="2590" max="2767" width="11.42578125" style="85" customWidth="1"/>
    <col min="2768" max="2768" width="2" style="85" customWidth="1"/>
    <col min="2769" max="2817" width="11.42578125" style="85"/>
    <col min="2818" max="2818" width="39.28515625" style="85" customWidth="1"/>
    <col min="2819" max="2820" width="16" style="85" customWidth="1"/>
    <col min="2821" max="2832" width="15.7109375" style="85" customWidth="1"/>
    <col min="2833" max="2833" width="10" style="85" customWidth="1"/>
    <col min="2834" max="2834" width="19.7109375" style="85" customWidth="1"/>
    <col min="2835" max="2843" width="11.42578125" style="85" customWidth="1"/>
    <col min="2844" max="2845" width="10" style="85" customWidth="1"/>
    <col min="2846" max="3023" width="11.42578125" style="85" customWidth="1"/>
    <col min="3024" max="3024" width="2" style="85" customWidth="1"/>
    <col min="3025" max="3073" width="11.42578125" style="85"/>
    <col min="3074" max="3074" width="39.28515625" style="85" customWidth="1"/>
    <col min="3075" max="3076" width="16" style="85" customWidth="1"/>
    <col min="3077" max="3088" width="15.7109375" style="85" customWidth="1"/>
    <col min="3089" max="3089" width="10" style="85" customWidth="1"/>
    <col min="3090" max="3090" width="19.7109375" style="85" customWidth="1"/>
    <col min="3091" max="3099" width="11.42578125" style="85" customWidth="1"/>
    <col min="3100" max="3101" width="10" style="85" customWidth="1"/>
    <col min="3102" max="3279" width="11.42578125" style="85" customWidth="1"/>
    <col min="3280" max="3280" width="2" style="85" customWidth="1"/>
    <col min="3281" max="3329" width="11.42578125" style="85"/>
    <col min="3330" max="3330" width="39.28515625" style="85" customWidth="1"/>
    <col min="3331" max="3332" width="16" style="85" customWidth="1"/>
    <col min="3333" max="3344" width="15.7109375" style="85" customWidth="1"/>
    <col min="3345" max="3345" width="10" style="85" customWidth="1"/>
    <col min="3346" max="3346" width="19.7109375" style="85" customWidth="1"/>
    <col min="3347" max="3355" width="11.42578125" style="85" customWidth="1"/>
    <col min="3356" max="3357" width="10" style="85" customWidth="1"/>
    <col min="3358" max="3535" width="11.42578125" style="85" customWidth="1"/>
    <col min="3536" max="3536" width="2" style="85" customWidth="1"/>
    <col min="3537" max="3585" width="11.42578125" style="85"/>
    <col min="3586" max="3586" width="39.28515625" style="85" customWidth="1"/>
    <col min="3587" max="3588" width="16" style="85" customWidth="1"/>
    <col min="3589" max="3600" width="15.7109375" style="85" customWidth="1"/>
    <col min="3601" max="3601" width="10" style="85" customWidth="1"/>
    <col min="3602" max="3602" width="19.7109375" style="85" customWidth="1"/>
    <col min="3603" max="3611" width="11.42578125" style="85" customWidth="1"/>
    <col min="3612" max="3613" width="10" style="85" customWidth="1"/>
    <col min="3614" max="3791" width="11.42578125" style="85" customWidth="1"/>
    <col min="3792" max="3792" width="2" style="85" customWidth="1"/>
    <col min="3793" max="3841" width="11.42578125" style="85"/>
    <col min="3842" max="3842" width="39.28515625" style="85" customWidth="1"/>
    <col min="3843" max="3844" width="16" style="85" customWidth="1"/>
    <col min="3845" max="3856" width="15.7109375" style="85" customWidth="1"/>
    <col min="3857" max="3857" width="10" style="85" customWidth="1"/>
    <col min="3858" max="3858" width="19.7109375" style="85" customWidth="1"/>
    <col min="3859" max="3867" width="11.42578125" style="85" customWidth="1"/>
    <col min="3868" max="3869" width="10" style="85" customWidth="1"/>
    <col min="3870" max="4047" width="11.42578125" style="85" customWidth="1"/>
    <col min="4048" max="4048" width="2" style="85" customWidth="1"/>
    <col min="4049" max="4097" width="11.42578125" style="85"/>
    <col min="4098" max="4098" width="39.28515625" style="85" customWidth="1"/>
    <col min="4099" max="4100" width="16" style="85" customWidth="1"/>
    <col min="4101" max="4112" width="15.7109375" style="85" customWidth="1"/>
    <col min="4113" max="4113" width="10" style="85" customWidth="1"/>
    <col min="4114" max="4114" width="19.7109375" style="85" customWidth="1"/>
    <col min="4115" max="4123" width="11.42578125" style="85" customWidth="1"/>
    <col min="4124" max="4125" width="10" style="85" customWidth="1"/>
    <col min="4126" max="4303" width="11.42578125" style="85" customWidth="1"/>
    <col min="4304" max="4304" width="2" style="85" customWidth="1"/>
    <col min="4305" max="4353" width="11.42578125" style="85"/>
    <col min="4354" max="4354" width="39.28515625" style="85" customWidth="1"/>
    <col min="4355" max="4356" width="16" style="85" customWidth="1"/>
    <col min="4357" max="4368" width="15.7109375" style="85" customWidth="1"/>
    <col min="4369" max="4369" width="10" style="85" customWidth="1"/>
    <col min="4370" max="4370" width="19.7109375" style="85" customWidth="1"/>
    <col min="4371" max="4379" width="11.42578125" style="85" customWidth="1"/>
    <col min="4380" max="4381" width="10" style="85" customWidth="1"/>
    <col min="4382" max="4559" width="11.42578125" style="85" customWidth="1"/>
    <col min="4560" max="4560" width="2" style="85" customWidth="1"/>
    <col min="4561" max="4609" width="11.42578125" style="85"/>
    <col min="4610" max="4610" width="39.28515625" style="85" customWidth="1"/>
    <col min="4611" max="4612" width="16" style="85" customWidth="1"/>
    <col min="4613" max="4624" width="15.7109375" style="85" customWidth="1"/>
    <col min="4625" max="4625" width="10" style="85" customWidth="1"/>
    <col min="4626" max="4626" width="19.7109375" style="85" customWidth="1"/>
    <col min="4627" max="4635" width="11.42578125" style="85" customWidth="1"/>
    <col min="4636" max="4637" width="10" style="85" customWidth="1"/>
    <col min="4638" max="4815" width="11.42578125" style="85" customWidth="1"/>
    <col min="4816" max="4816" width="2" style="85" customWidth="1"/>
    <col min="4817" max="4865" width="11.42578125" style="85"/>
    <col min="4866" max="4866" width="39.28515625" style="85" customWidth="1"/>
    <col min="4867" max="4868" width="16" style="85" customWidth="1"/>
    <col min="4869" max="4880" width="15.7109375" style="85" customWidth="1"/>
    <col min="4881" max="4881" width="10" style="85" customWidth="1"/>
    <col min="4882" max="4882" width="19.7109375" style="85" customWidth="1"/>
    <col min="4883" max="4891" width="11.42578125" style="85" customWidth="1"/>
    <col min="4892" max="4893" width="10" style="85" customWidth="1"/>
    <col min="4894" max="5071" width="11.42578125" style="85" customWidth="1"/>
    <col min="5072" max="5072" width="2" style="85" customWidth="1"/>
    <col min="5073" max="5121" width="11.42578125" style="85"/>
    <col min="5122" max="5122" width="39.28515625" style="85" customWidth="1"/>
    <col min="5123" max="5124" width="16" style="85" customWidth="1"/>
    <col min="5125" max="5136" width="15.7109375" style="85" customWidth="1"/>
    <col min="5137" max="5137" width="10" style="85" customWidth="1"/>
    <col min="5138" max="5138" width="19.7109375" style="85" customWidth="1"/>
    <col min="5139" max="5147" width="11.42578125" style="85" customWidth="1"/>
    <col min="5148" max="5149" width="10" style="85" customWidth="1"/>
    <col min="5150" max="5327" width="11.42578125" style="85" customWidth="1"/>
    <col min="5328" max="5328" width="2" style="85" customWidth="1"/>
    <col min="5329" max="5377" width="11.42578125" style="85"/>
    <col min="5378" max="5378" width="39.28515625" style="85" customWidth="1"/>
    <col min="5379" max="5380" width="16" style="85" customWidth="1"/>
    <col min="5381" max="5392" width="15.7109375" style="85" customWidth="1"/>
    <col min="5393" max="5393" width="10" style="85" customWidth="1"/>
    <col min="5394" max="5394" width="19.7109375" style="85" customWidth="1"/>
    <col min="5395" max="5403" width="11.42578125" style="85" customWidth="1"/>
    <col min="5404" max="5405" width="10" style="85" customWidth="1"/>
    <col min="5406" max="5583" width="11.42578125" style="85" customWidth="1"/>
    <col min="5584" max="5584" width="2" style="85" customWidth="1"/>
    <col min="5585" max="5633" width="11.42578125" style="85"/>
    <col min="5634" max="5634" width="39.28515625" style="85" customWidth="1"/>
    <col min="5635" max="5636" width="16" style="85" customWidth="1"/>
    <col min="5637" max="5648" width="15.7109375" style="85" customWidth="1"/>
    <col min="5649" max="5649" width="10" style="85" customWidth="1"/>
    <col min="5650" max="5650" width="19.7109375" style="85" customWidth="1"/>
    <col min="5651" max="5659" width="11.42578125" style="85" customWidth="1"/>
    <col min="5660" max="5661" width="10" style="85" customWidth="1"/>
    <col min="5662" max="5839" width="11.42578125" style="85" customWidth="1"/>
    <col min="5840" max="5840" width="2" style="85" customWidth="1"/>
    <col min="5841" max="5889" width="11.42578125" style="85"/>
    <col min="5890" max="5890" width="39.28515625" style="85" customWidth="1"/>
    <col min="5891" max="5892" width="16" style="85" customWidth="1"/>
    <col min="5893" max="5904" width="15.7109375" style="85" customWidth="1"/>
    <col min="5905" max="5905" width="10" style="85" customWidth="1"/>
    <col min="5906" max="5906" width="19.7109375" style="85" customWidth="1"/>
    <col min="5907" max="5915" width="11.42578125" style="85" customWidth="1"/>
    <col min="5916" max="5917" width="10" style="85" customWidth="1"/>
    <col min="5918" max="6095" width="11.42578125" style="85" customWidth="1"/>
    <col min="6096" max="6096" width="2" style="85" customWidth="1"/>
    <col min="6097" max="6145" width="11.42578125" style="85"/>
    <col min="6146" max="6146" width="39.28515625" style="85" customWidth="1"/>
    <col min="6147" max="6148" width="16" style="85" customWidth="1"/>
    <col min="6149" max="6160" width="15.7109375" style="85" customWidth="1"/>
    <col min="6161" max="6161" width="10" style="85" customWidth="1"/>
    <col min="6162" max="6162" width="19.7109375" style="85" customWidth="1"/>
    <col min="6163" max="6171" width="11.42578125" style="85" customWidth="1"/>
    <col min="6172" max="6173" width="10" style="85" customWidth="1"/>
    <col min="6174" max="6351" width="11.42578125" style="85" customWidth="1"/>
    <col min="6352" max="6352" width="2" style="85" customWidth="1"/>
    <col min="6353" max="6401" width="11.42578125" style="85"/>
    <col min="6402" max="6402" width="39.28515625" style="85" customWidth="1"/>
    <col min="6403" max="6404" width="16" style="85" customWidth="1"/>
    <col min="6405" max="6416" width="15.7109375" style="85" customWidth="1"/>
    <col min="6417" max="6417" width="10" style="85" customWidth="1"/>
    <col min="6418" max="6418" width="19.7109375" style="85" customWidth="1"/>
    <col min="6419" max="6427" width="11.42578125" style="85" customWidth="1"/>
    <col min="6428" max="6429" width="10" style="85" customWidth="1"/>
    <col min="6430" max="6607" width="11.42578125" style="85" customWidth="1"/>
    <col min="6608" max="6608" width="2" style="85" customWidth="1"/>
    <col min="6609" max="6657" width="11.42578125" style="85"/>
    <col min="6658" max="6658" width="39.28515625" style="85" customWidth="1"/>
    <col min="6659" max="6660" width="16" style="85" customWidth="1"/>
    <col min="6661" max="6672" width="15.7109375" style="85" customWidth="1"/>
    <col min="6673" max="6673" width="10" style="85" customWidth="1"/>
    <col min="6674" max="6674" width="19.7109375" style="85" customWidth="1"/>
    <col min="6675" max="6683" width="11.42578125" style="85" customWidth="1"/>
    <col min="6684" max="6685" width="10" style="85" customWidth="1"/>
    <col min="6686" max="6863" width="11.42578125" style="85" customWidth="1"/>
    <col min="6864" max="6864" width="2" style="85" customWidth="1"/>
    <col min="6865" max="6913" width="11.42578125" style="85"/>
    <col min="6914" max="6914" width="39.28515625" style="85" customWidth="1"/>
    <col min="6915" max="6916" width="16" style="85" customWidth="1"/>
    <col min="6917" max="6928" width="15.7109375" style="85" customWidth="1"/>
    <col min="6929" max="6929" width="10" style="85" customWidth="1"/>
    <col min="6930" max="6930" width="19.7109375" style="85" customWidth="1"/>
    <col min="6931" max="6939" width="11.42578125" style="85" customWidth="1"/>
    <col min="6940" max="6941" width="10" style="85" customWidth="1"/>
    <col min="6942" max="7119" width="11.42578125" style="85" customWidth="1"/>
    <col min="7120" max="7120" width="2" style="85" customWidth="1"/>
    <col min="7121" max="7169" width="11.42578125" style="85"/>
    <col min="7170" max="7170" width="39.28515625" style="85" customWidth="1"/>
    <col min="7171" max="7172" width="16" style="85" customWidth="1"/>
    <col min="7173" max="7184" width="15.7109375" style="85" customWidth="1"/>
    <col min="7185" max="7185" width="10" style="85" customWidth="1"/>
    <col min="7186" max="7186" width="19.7109375" style="85" customWidth="1"/>
    <col min="7187" max="7195" width="11.42578125" style="85" customWidth="1"/>
    <col min="7196" max="7197" width="10" style="85" customWidth="1"/>
    <col min="7198" max="7375" width="11.42578125" style="85" customWidth="1"/>
    <col min="7376" max="7376" width="2" style="85" customWidth="1"/>
    <col min="7377" max="7425" width="11.42578125" style="85"/>
    <col min="7426" max="7426" width="39.28515625" style="85" customWidth="1"/>
    <col min="7427" max="7428" width="16" style="85" customWidth="1"/>
    <col min="7429" max="7440" width="15.7109375" style="85" customWidth="1"/>
    <col min="7441" max="7441" width="10" style="85" customWidth="1"/>
    <col min="7442" max="7442" width="19.7109375" style="85" customWidth="1"/>
    <col min="7443" max="7451" width="11.42578125" style="85" customWidth="1"/>
    <col min="7452" max="7453" width="10" style="85" customWidth="1"/>
    <col min="7454" max="7631" width="11.42578125" style="85" customWidth="1"/>
    <col min="7632" max="7632" width="2" style="85" customWidth="1"/>
    <col min="7633" max="7681" width="11.42578125" style="85"/>
    <col min="7682" max="7682" width="39.28515625" style="85" customWidth="1"/>
    <col min="7683" max="7684" width="16" style="85" customWidth="1"/>
    <col min="7685" max="7696" width="15.7109375" style="85" customWidth="1"/>
    <col min="7697" max="7697" width="10" style="85" customWidth="1"/>
    <col min="7698" max="7698" width="19.7109375" style="85" customWidth="1"/>
    <col min="7699" max="7707" width="11.42578125" style="85" customWidth="1"/>
    <col min="7708" max="7709" width="10" style="85" customWidth="1"/>
    <col min="7710" max="7887" width="11.42578125" style="85" customWidth="1"/>
    <col min="7888" max="7888" width="2" style="85" customWidth="1"/>
    <col min="7889" max="7937" width="11.42578125" style="85"/>
    <col min="7938" max="7938" width="39.28515625" style="85" customWidth="1"/>
    <col min="7939" max="7940" width="16" style="85" customWidth="1"/>
    <col min="7941" max="7952" width="15.7109375" style="85" customWidth="1"/>
    <col min="7953" max="7953" width="10" style="85" customWidth="1"/>
    <col min="7954" max="7954" width="19.7109375" style="85" customWidth="1"/>
    <col min="7955" max="7963" width="11.42578125" style="85" customWidth="1"/>
    <col min="7964" max="7965" width="10" style="85" customWidth="1"/>
    <col min="7966" max="8143" width="11.42578125" style="85" customWidth="1"/>
    <col min="8144" max="8144" width="2" style="85" customWidth="1"/>
    <col min="8145" max="8193" width="11.42578125" style="85"/>
    <col min="8194" max="8194" width="39.28515625" style="85" customWidth="1"/>
    <col min="8195" max="8196" width="16" style="85" customWidth="1"/>
    <col min="8197" max="8208" width="15.7109375" style="85" customWidth="1"/>
    <col min="8209" max="8209" width="10" style="85" customWidth="1"/>
    <col min="8210" max="8210" width="19.7109375" style="85" customWidth="1"/>
    <col min="8211" max="8219" width="11.42578125" style="85" customWidth="1"/>
    <col min="8220" max="8221" width="10" style="85" customWidth="1"/>
    <col min="8222" max="8399" width="11.42578125" style="85" customWidth="1"/>
    <col min="8400" max="8400" width="2" style="85" customWidth="1"/>
    <col min="8401" max="8449" width="11.42578125" style="85"/>
    <col min="8450" max="8450" width="39.28515625" style="85" customWidth="1"/>
    <col min="8451" max="8452" width="16" style="85" customWidth="1"/>
    <col min="8453" max="8464" width="15.7109375" style="85" customWidth="1"/>
    <col min="8465" max="8465" width="10" style="85" customWidth="1"/>
    <col min="8466" max="8466" width="19.7109375" style="85" customWidth="1"/>
    <col min="8467" max="8475" width="11.42578125" style="85" customWidth="1"/>
    <col min="8476" max="8477" width="10" style="85" customWidth="1"/>
    <col min="8478" max="8655" width="11.42578125" style="85" customWidth="1"/>
    <col min="8656" max="8656" width="2" style="85" customWidth="1"/>
    <col min="8657" max="8705" width="11.42578125" style="85"/>
    <col min="8706" max="8706" width="39.28515625" style="85" customWidth="1"/>
    <col min="8707" max="8708" width="16" style="85" customWidth="1"/>
    <col min="8709" max="8720" width="15.7109375" style="85" customWidth="1"/>
    <col min="8721" max="8721" width="10" style="85" customWidth="1"/>
    <col min="8722" max="8722" width="19.7109375" style="85" customWidth="1"/>
    <col min="8723" max="8731" width="11.42578125" style="85" customWidth="1"/>
    <col min="8732" max="8733" width="10" style="85" customWidth="1"/>
    <col min="8734" max="8911" width="11.42578125" style="85" customWidth="1"/>
    <col min="8912" max="8912" width="2" style="85" customWidth="1"/>
    <col min="8913" max="8961" width="11.42578125" style="85"/>
    <col min="8962" max="8962" width="39.28515625" style="85" customWidth="1"/>
    <col min="8963" max="8964" width="16" style="85" customWidth="1"/>
    <col min="8965" max="8976" width="15.7109375" style="85" customWidth="1"/>
    <col min="8977" max="8977" width="10" style="85" customWidth="1"/>
    <col min="8978" max="8978" width="19.7109375" style="85" customWidth="1"/>
    <col min="8979" max="8987" width="11.42578125" style="85" customWidth="1"/>
    <col min="8988" max="8989" width="10" style="85" customWidth="1"/>
    <col min="8990" max="9167" width="11.42578125" style="85" customWidth="1"/>
    <col min="9168" max="9168" width="2" style="85" customWidth="1"/>
    <col min="9169" max="9217" width="11.42578125" style="85"/>
    <col min="9218" max="9218" width="39.28515625" style="85" customWidth="1"/>
    <col min="9219" max="9220" width="16" style="85" customWidth="1"/>
    <col min="9221" max="9232" width="15.7109375" style="85" customWidth="1"/>
    <col min="9233" max="9233" width="10" style="85" customWidth="1"/>
    <col min="9234" max="9234" width="19.7109375" style="85" customWidth="1"/>
    <col min="9235" max="9243" width="11.42578125" style="85" customWidth="1"/>
    <col min="9244" max="9245" width="10" style="85" customWidth="1"/>
    <col min="9246" max="9423" width="11.42578125" style="85" customWidth="1"/>
    <col min="9424" max="9424" width="2" style="85" customWidth="1"/>
    <col min="9425" max="9473" width="11.42578125" style="85"/>
    <col min="9474" max="9474" width="39.28515625" style="85" customWidth="1"/>
    <col min="9475" max="9476" width="16" style="85" customWidth="1"/>
    <col min="9477" max="9488" width="15.7109375" style="85" customWidth="1"/>
    <col min="9489" max="9489" width="10" style="85" customWidth="1"/>
    <col min="9490" max="9490" width="19.7109375" style="85" customWidth="1"/>
    <col min="9491" max="9499" width="11.42578125" style="85" customWidth="1"/>
    <col min="9500" max="9501" width="10" style="85" customWidth="1"/>
    <col min="9502" max="9679" width="11.42578125" style="85" customWidth="1"/>
    <col min="9680" max="9680" width="2" style="85" customWidth="1"/>
    <col min="9681" max="9729" width="11.42578125" style="85"/>
    <col min="9730" max="9730" width="39.28515625" style="85" customWidth="1"/>
    <col min="9731" max="9732" width="16" style="85" customWidth="1"/>
    <col min="9733" max="9744" width="15.7109375" style="85" customWidth="1"/>
    <col min="9745" max="9745" width="10" style="85" customWidth="1"/>
    <col min="9746" max="9746" width="19.7109375" style="85" customWidth="1"/>
    <col min="9747" max="9755" width="11.42578125" style="85" customWidth="1"/>
    <col min="9756" max="9757" width="10" style="85" customWidth="1"/>
    <col min="9758" max="9935" width="11.42578125" style="85" customWidth="1"/>
    <col min="9936" max="9936" width="2" style="85" customWidth="1"/>
    <col min="9937" max="9985" width="11.42578125" style="85"/>
    <col min="9986" max="9986" width="39.28515625" style="85" customWidth="1"/>
    <col min="9987" max="9988" width="16" style="85" customWidth="1"/>
    <col min="9989" max="10000" width="15.7109375" style="85" customWidth="1"/>
    <col min="10001" max="10001" width="10" style="85" customWidth="1"/>
    <col min="10002" max="10002" width="19.7109375" style="85" customWidth="1"/>
    <col min="10003" max="10011" width="11.42578125" style="85" customWidth="1"/>
    <col min="10012" max="10013" width="10" style="85" customWidth="1"/>
    <col min="10014" max="10191" width="11.42578125" style="85" customWidth="1"/>
    <col min="10192" max="10192" width="2" style="85" customWidth="1"/>
    <col min="10193" max="10241" width="11.42578125" style="85"/>
    <col min="10242" max="10242" width="39.28515625" style="85" customWidth="1"/>
    <col min="10243" max="10244" width="16" style="85" customWidth="1"/>
    <col min="10245" max="10256" width="15.7109375" style="85" customWidth="1"/>
    <col min="10257" max="10257" width="10" style="85" customWidth="1"/>
    <col min="10258" max="10258" width="19.7109375" style="85" customWidth="1"/>
    <col min="10259" max="10267" width="11.42578125" style="85" customWidth="1"/>
    <col min="10268" max="10269" width="10" style="85" customWidth="1"/>
    <col min="10270" max="10447" width="11.42578125" style="85" customWidth="1"/>
    <col min="10448" max="10448" width="2" style="85" customWidth="1"/>
    <col min="10449" max="10497" width="11.42578125" style="85"/>
    <col min="10498" max="10498" width="39.28515625" style="85" customWidth="1"/>
    <col min="10499" max="10500" width="16" style="85" customWidth="1"/>
    <col min="10501" max="10512" width="15.7109375" style="85" customWidth="1"/>
    <col min="10513" max="10513" width="10" style="85" customWidth="1"/>
    <col min="10514" max="10514" width="19.7109375" style="85" customWidth="1"/>
    <col min="10515" max="10523" width="11.42578125" style="85" customWidth="1"/>
    <col min="10524" max="10525" width="10" style="85" customWidth="1"/>
    <col min="10526" max="10703" width="11.42578125" style="85" customWidth="1"/>
    <col min="10704" max="10704" width="2" style="85" customWidth="1"/>
    <col min="10705" max="10753" width="11.42578125" style="85"/>
    <col min="10754" max="10754" width="39.28515625" style="85" customWidth="1"/>
    <col min="10755" max="10756" width="16" style="85" customWidth="1"/>
    <col min="10757" max="10768" width="15.7109375" style="85" customWidth="1"/>
    <col min="10769" max="10769" width="10" style="85" customWidth="1"/>
    <col min="10770" max="10770" width="19.7109375" style="85" customWidth="1"/>
    <col min="10771" max="10779" width="11.42578125" style="85" customWidth="1"/>
    <col min="10780" max="10781" width="10" style="85" customWidth="1"/>
    <col min="10782" max="10959" width="11.42578125" style="85" customWidth="1"/>
    <col min="10960" max="10960" width="2" style="85" customWidth="1"/>
    <col min="10961" max="11009" width="11.42578125" style="85"/>
    <col min="11010" max="11010" width="39.28515625" style="85" customWidth="1"/>
    <col min="11011" max="11012" width="16" style="85" customWidth="1"/>
    <col min="11013" max="11024" width="15.7109375" style="85" customWidth="1"/>
    <col min="11025" max="11025" width="10" style="85" customWidth="1"/>
    <col min="11026" max="11026" width="19.7109375" style="85" customWidth="1"/>
    <col min="11027" max="11035" width="11.42578125" style="85" customWidth="1"/>
    <col min="11036" max="11037" width="10" style="85" customWidth="1"/>
    <col min="11038" max="11215" width="11.42578125" style="85" customWidth="1"/>
    <col min="11216" max="11216" width="2" style="85" customWidth="1"/>
    <col min="11217" max="11265" width="11.42578125" style="85"/>
    <col min="11266" max="11266" width="39.28515625" style="85" customWidth="1"/>
    <col min="11267" max="11268" width="16" style="85" customWidth="1"/>
    <col min="11269" max="11280" width="15.7109375" style="85" customWidth="1"/>
    <col min="11281" max="11281" width="10" style="85" customWidth="1"/>
    <col min="11282" max="11282" width="19.7109375" style="85" customWidth="1"/>
    <col min="11283" max="11291" width="11.42578125" style="85" customWidth="1"/>
    <col min="11292" max="11293" width="10" style="85" customWidth="1"/>
    <col min="11294" max="11471" width="11.42578125" style="85" customWidth="1"/>
    <col min="11472" max="11472" width="2" style="85" customWidth="1"/>
    <col min="11473" max="11521" width="11.42578125" style="85"/>
    <col min="11522" max="11522" width="39.28515625" style="85" customWidth="1"/>
    <col min="11523" max="11524" width="16" style="85" customWidth="1"/>
    <col min="11525" max="11536" width="15.7109375" style="85" customWidth="1"/>
    <col min="11537" max="11537" width="10" style="85" customWidth="1"/>
    <col min="11538" max="11538" width="19.7109375" style="85" customWidth="1"/>
    <col min="11539" max="11547" width="11.42578125" style="85" customWidth="1"/>
    <col min="11548" max="11549" width="10" style="85" customWidth="1"/>
    <col min="11550" max="11727" width="11.42578125" style="85" customWidth="1"/>
    <col min="11728" max="11728" width="2" style="85" customWidth="1"/>
    <col min="11729" max="11777" width="11.42578125" style="85"/>
    <col min="11778" max="11778" width="39.28515625" style="85" customWidth="1"/>
    <col min="11779" max="11780" width="16" style="85" customWidth="1"/>
    <col min="11781" max="11792" width="15.7109375" style="85" customWidth="1"/>
    <col min="11793" max="11793" width="10" style="85" customWidth="1"/>
    <col min="11794" max="11794" width="19.7109375" style="85" customWidth="1"/>
    <col min="11795" max="11803" width="11.42578125" style="85" customWidth="1"/>
    <col min="11804" max="11805" width="10" style="85" customWidth="1"/>
    <col min="11806" max="11983" width="11.42578125" style="85" customWidth="1"/>
    <col min="11984" max="11984" width="2" style="85" customWidth="1"/>
    <col min="11985" max="12033" width="11.42578125" style="85"/>
    <col min="12034" max="12034" width="39.28515625" style="85" customWidth="1"/>
    <col min="12035" max="12036" width="16" style="85" customWidth="1"/>
    <col min="12037" max="12048" width="15.7109375" style="85" customWidth="1"/>
    <col min="12049" max="12049" width="10" style="85" customWidth="1"/>
    <col min="12050" max="12050" width="19.7109375" style="85" customWidth="1"/>
    <col min="12051" max="12059" width="11.42578125" style="85" customWidth="1"/>
    <col min="12060" max="12061" width="10" style="85" customWidth="1"/>
    <col min="12062" max="12239" width="11.42578125" style="85" customWidth="1"/>
    <col min="12240" max="12240" width="2" style="85" customWidth="1"/>
    <col min="12241" max="12289" width="11.42578125" style="85"/>
    <col min="12290" max="12290" width="39.28515625" style="85" customWidth="1"/>
    <col min="12291" max="12292" width="16" style="85" customWidth="1"/>
    <col min="12293" max="12304" width="15.7109375" style="85" customWidth="1"/>
    <col min="12305" max="12305" width="10" style="85" customWidth="1"/>
    <col min="12306" max="12306" width="19.7109375" style="85" customWidth="1"/>
    <col min="12307" max="12315" width="11.42578125" style="85" customWidth="1"/>
    <col min="12316" max="12317" width="10" style="85" customWidth="1"/>
    <col min="12318" max="12495" width="11.42578125" style="85" customWidth="1"/>
    <col min="12496" max="12496" width="2" style="85" customWidth="1"/>
    <col min="12497" max="12545" width="11.42578125" style="85"/>
    <col min="12546" max="12546" width="39.28515625" style="85" customWidth="1"/>
    <col min="12547" max="12548" width="16" style="85" customWidth="1"/>
    <col min="12549" max="12560" width="15.7109375" style="85" customWidth="1"/>
    <col min="12561" max="12561" width="10" style="85" customWidth="1"/>
    <col min="12562" max="12562" width="19.7109375" style="85" customWidth="1"/>
    <col min="12563" max="12571" width="11.42578125" style="85" customWidth="1"/>
    <col min="12572" max="12573" width="10" style="85" customWidth="1"/>
    <col min="12574" max="12751" width="11.42578125" style="85" customWidth="1"/>
    <col min="12752" max="12752" width="2" style="85" customWidth="1"/>
    <col min="12753" max="12801" width="11.42578125" style="85"/>
    <col min="12802" max="12802" width="39.28515625" style="85" customWidth="1"/>
    <col min="12803" max="12804" width="16" style="85" customWidth="1"/>
    <col min="12805" max="12816" width="15.7109375" style="85" customWidth="1"/>
    <col min="12817" max="12817" width="10" style="85" customWidth="1"/>
    <col min="12818" max="12818" width="19.7109375" style="85" customWidth="1"/>
    <col min="12819" max="12827" width="11.42578125" style="85" customWidth="1"/>
    <col min="12828" max="12829" width="10" style="85" customWidth="1"/>
    <col min="12830" max="13007" width="11.42578125" style="85" customWidth="1"/>
    <col min="13008" max="13008" width="2" style="85" customWidth="1"/>
    <col min="13009" max="13057" width="11.42578125" style="85"/>
    <col min="13058" max="13058" width="39.28515625" style="85" customWidth="1"/>
    <col min="13059" max="13060" width="16" style="85" customWidth="1"/>
    <col min="13061" max="13072" width="15.7109375" style="85" customWidth="1"/>
    <col min="13073" max="13073" width="10" style="85" customWidth="1"/>
    <col min="13074" max="13074" width="19.7109375" style="85" customWidth="1"/>
    <col min="13075" max="13083" width="11.42578125" style="85" customWidth="1"/>
    <col min="13084" max="13085" width="10" style="85" customWidth="1"/>
    <col min="13086" max="13263" width="11.42578125" style="85" customWidth="1"/>
    <col min="13264" max="13264" width="2" style="85" customWidth="1"/>
    <col min="13265" max="13313" width="11.42578125" style="85"/>
    <col min="13314" max="13314" width="39.28515625" style="85" customWidth="1"/>
    <col min="13315" max="13316" width="16" style="85" customWidth="1"/>
    <col min="13317" max="13328" width="15.7109375" style="85" customWidth="1"/>
    <col min="13329" max="13329" width="10" style="85" customWidth="1"/>
    <col min="13330" max="13330" width="19.7109375" style="85" customWidth="1"/>
    <col min="13331" max="13339" width="11.42578125" style="85" customWidth="1"/>
    <col min="13340" max="13341" width="10" style="85" customWidth="1"/>
    <col min="13342" max="13519" width="11.42578125" style="85" customWidth="1"/>
    <col min="13520" max="13520" width="2" style="85" customWidth="1"/>
    <col min="13521" max="13569" width="11.42578125" style="85"/>
    <col min="13570" max="13570" width="39.28515625" style="85" customWidth="1"/>
    <col min="13571" max="13572" width="16" style="85" customWidth="1"/>
    <col min="13573" max="13584" width="15.7109375" style="85" customWidth="1"/>
    <col min="13585" max="13585" width="10" style="85" customWidth="1"/>
    <col min="13586" max="13586" width="19.7109375" style="85" customWidth="1"/>
    <col min="13587" max="13595" width="11.42578125" style="85" customWidth="1"/>
    <col min="13596" max="13597" width="10" style="85" customWidth="1"/>
    <col min="13598" max="13775" width="11.42578125" style="85" customWidth="1"/>
    <col min="13776" max="13776" width="2" style="85" customWidth="1"/>
    <col min="13777" max="13825" width="11.42578125" style="85"/>
    <col min="13826" max="13826" width="39.28515625" style="85" customWidth="1"/>
    <col min="13827" max="13828" width="16" style="85" customWidth="1"/>
    <col min="13829" max="13840" width="15.7109375" style="85" customWidth="1"/>
    <col min="13841" max="13841" width="10" style="85" customWidth="1"/>
    <col min="13842" max="13842" width="19.7109375" style="85" customWidth="1"/>
    <col min="13843" max="13851" width="11.42578125" style="85" customWidth="1"/>
    <col min="13852" max="13853" width="10" style="85" customWidth="1"/>
    <col min="13854" max="14031" width="11.42578125" style="85" customWidth="1"/>
    <col min="14032" max="14032" width="2" style="85" customWidth="1"/>
    <col min="14033" max="14081" width="11.42578125" style="85"/>
    <col min="14082" max="14082" width="39.28515625" style="85" customWidth="1"/>
    <col min="14083" max="14084" width="16" style="85" customWidth="1"/>
    <col min="14085" max="14096" width="15.7109375" style="85" customWidth="1"/>
    <col min="14097" max="14097" width="10" style="85" customWidth="1"/>
    <col min="14098" max="14098" width="19.7109375" style="85" customWidth="1"/>
    <col min="14099" max="14107" width="11.42578125" style="85" customWidth="1"/>
    <col min="14108" max="14109" width="10" style="85" customWidth="1"/>
    <col min="14110" max="14287" width="11.42578125" style="85" customWidth="1"/>
    <col min="14288" max="14288" width="2" style="85" customWidth="1"/>
    <col min="14289" max="14337" width="11.42578125" style="85"/>
    <col min="14338" max="14338" width="39.28515625" style="85" customWidth="1"/>
    <col min="14339" max="14340" width="16" style="85" customWidth="1"/>
    <col min="14341" max="14352" width="15.7109375" style="85" customWidth="1"/>
    <col min="14353" max="14353" width="10" style="85" customWidth="1"/>
    <col min="14354" max="14354" width="19.7109375" style="85" customWidth="1"/>
    <col min="14355" max="14363" width="11.42578125" style="85" customWidth="1"/>
    <col min="14364" max="14365" width="10" style="85" customWidth="1"/>
    <col min="14366" max="14543" width="11.42578125" style="85" customWidth="1"/>
    <col min="14544" max="14544" width="2" style="85" customWidth="1"/>
    <col min="14545" max="14593" width="11.42578125" style="85"/>
    <col min="14594" max="14594" width="39.28515625" style="85" customWidth="1"/>
    <col min="14595" max="14596" width="16" style="85" customWidth="1"/>
    <col min="14597" max="14608" width="15.7109375" style="85" customWidth="1"/>
    <col min="14609" max="14609" width="10" style="85" customWidth="1"/>
    <col min="14610" max="14610" width="19.7109375" style="85" customWidth="1"/>
    <col min="14611" max="14619" width="11.42578125" style="85" customWidth="1"/>
    <col min="14620" max="14621" width="10" style="85" customWidth="1"/>
    <col min="14622" max="14799" width="11.42578125" style="85" customWidth="1"/>
    <col min="14800" max="14800" width="2" style="85" customWidth="1"/>
    <col min="14801" max="14849" width="11.42578125" style="85"/>
    <col min="14850" max="14850" width="39.28515625" style="85" customWidth="1"/>
    <col min="14851" max="14852" width="16" style="85" customWidth="1"/>
    <col min="14853" max="14864" width="15.7109375" style="85" customWidth="1"/>
    <col min="14865" max="14865" width="10" style="85" customWidth="1"/>
    <col min="14866" max="14866" width="19.7109375" style="85" customWidth="1"/>
    <col min="14867" max="14875" width="11.42578125" style="85" customWidth="1"/>
    <col min="14876" max="14877" width="10" style="85" customWidth="1"/>
    <col min="14878" max="15055" width="11.42578125" style="85" customWidth="1"/>
    <col min="15056" max="15056" width="2" style="85" customWidth="1"/>
    <col min="15057" max="15105" width="11.42578125" style="85"/>
    <col min="15106" max="15106" width="39.28515625" style="85" customWidth="1"/>
    <col min="15107" max="15108" width="16" style="85" customWidth="1"/>
    <col min="15109" max="15120" width="15.7109375" style="85" customWidth="1"/>
    <col min="15121" max="15121" width="10" style="85" customWidth="1"/>
    <col min="15122" max="15122" width="19.7109375" style="85" customWidth="1"/>
    <col min="15123" max="15131" width="11.42578125" style="85" customWidth="1"/>
    <col min="15132" max="15133" width="10" style="85" customWidth="1"/>
    <col min="15134" max="15311" width="11.42578125" style="85" customWidth="1"/>
    <col min="15312" max="15312" width="2" style="85" customWidth="1"/>
    <col min="15313" max="15361" width="11.42578125" style="85"/>
    <col min="15362" max="15362" width="39.28515625" style="85" customWidth="1"/>
    <col min="15363" max="15364" width="16" style="85" customWidth="1"/>
    <col min="15365" max="15376" width="15.7109375" style="85" customWidth="1"/>
    <col min="15377" max="15377" width="10" style="85" customWidth="1"/>
    <col min="15378" max="15378" width="19.7109375" style="85" customWidth="1"/>
    <col min="15379" max="15387" width="11.42578125" style="85" customWidth="1"/>
    <col min="15388" max="15389" width="10" style="85" customWidth="1"/>
    <col min="15390" max="15567" width="11.42578125" style="85" customWidth="1"/>
    <col min="15568" max="15568" width="2" style="85" customWidth="1"/>
    <col min="15569" max="15617" width="11.42578125" style="85"/>
    <col min="15618" max="15618" width="39.28515625" style="85" customWidth="1"/>
    <col min="15619" max="15620" width="16" style="85" customWidth="1"/>
    <col min="15621" max="15632" width="15.7109375" style="85" customWidth="1"/>
    <col min="15633" max="15633" width="10" style="85" customWidth="1"/>
    <col min="15634" max="15634" width="19.7109375" style="85" customWidth="1"/>
    <col min="15635" max="15643" width="11.42578125" style="85" customWidth="1"/>
    <col min="15644" max="15645" width="10" style="85" customWidth="1"/>
    <col min="15646" max="15823" width="11.42578125" style="85" customWidth="1"/>
    <col min="15824" max="15824" width="2" style="85" customWidth="1"/>
    <col min="15825" max="15873" width="11.42578125" style="85"/>
    <col min="15874" max="15874" width="39.28515625" style="85" customWidth="1"/>
    <col min="15875" max="15876" width="16" style="85" customWidth="1"/>
    <col min="15877" max="15888" width="15.7109375" style="85" customWidth="1"/>
    <col min="15889" max="15889" width="10" style="85" customWidth="1"/>
    <col min="15890" max="15890" width="19.7109375" style="85" customWidth="1"/>
    <col min="15891" max="15899" width="11.42578125" style="85" customWidth="1"/>
    <col min="15900" max="15901" width="10" style="85" customWidth="1"/>
    <col min="15902" max="16079" width="11.42578125" style="85" customWidth="1"/>
    <col min="16080" max="16080" width="2" style="85" customWidth="1"/>
    <col min="16081" max="16129" width="11.42578125" style="85"/>
    <col min="16130" max="16130" width="39.28515625" style="85" customWidth="1"/>
    <col min="16131" max="16132" width="16" style="85" customWidth="1"/>
    <col min="16133" max="16144" width="15.7109375" style="85" customWidth="1"/>
    <col min="16145" max="16145" width="10" style="85" customWidth="1"/>
    <col min="16146" max="16146" width="19.7109375" style="85" customWidth="1"/>
    <col min="16147" max="16155" width="11.42578125" style="85" customWidth="1"/>
    <col min="16156" max="16157" width="10" style="85" customWidth="1"/>
    <col min="16158" max="16335" width="11.42578125" style="85" customWidth="1"/>
    <col min="16336" max="16336" width="2" style="85" customWidth="1"/>
    <col min="16337" max="16384" width="11.42578125" style="85"/>
  </cols>
  <sheetData>
    <row r="1" spans="2:18" ht="57.75" customHeight="1" thickTop="1" x14ac:dyDescent="0.2">
      <c r="B1" s="79" t="s">
        <v>0</v>
      </c>
      <c r="C1" s="81" t="s">
        <v>124</v>
      </c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2"/>
      <c r="Q1" s="83"/>
      <c r="R1" s="84"/>
    </row>
    <row r="2" spans="2:18" ht="7.5" customHeight="1" x14ac:dyDescent="0.25">
      <c r="B2" s="86"/>
      <c r="C2" s="87"/>
      <c r="D2" s="87"/>
      <c r="E2" s="88"/>
      <c r="F2" s="84"/>
      <c r="G2" s="84"/>
      <c r="H2" s="84"/>
      <c r="I2" s="84"/>
      <c r="J2" s="84"/>
      <c r="K2" s="84"/>
      <c r="L2" s="84"/>
      <c r="M2" s="84"/>
      <c r="N2" s="84"/>
      <c r="O2" s="84"/>
      <c r="P2" s="89"/>
    </row>
    <row r="3" spans="2:18" ht="15.75" x14ac:dyDescent="0.25">
      <c r="B3" s="90" t="s">
        <v>1</v>
      </c>
      <c r="C3" s="350"/>
      <c r="D3" s="350"/>
      <c r="E3" s="91"/>
      <c r="F3" s="92" t="s">
        <v>2</v>
      </c>
      <c r="G3" s="84"/>
      <c r="H3" s="350"/>
      <c r="I3" s="350"/>
      <c r="K3" s="93" t="s">
        <v>3</v>
      </c>
      <c r="L3" s="85" t="s">
        <v>4</v>
      </c>
      <c r="O3" s="234" t="s">
        <v>122</v>
      </c>
      <c r="P3" s="89"/>
    </row>
    <row r="4" spans="2:18" ht="15.75" x14ac:dyDescent="0.25">
      <c r="B4" s="90" t="s">
        <v>5</v>
      </c>
      <c r="C4" s="350"/>
      <c r="D4" s="350"/>
      <c r="E4" s="91"/>
      <c r="F4" s="92" t="s">
        <v>6</v>
      </c>
      <c r="G4" s="84"/>
      <c r="H4" s="351"/>
      <c r="I4" s="351"/>
      <c r="L4" s="85" t="s">
        <v>7</v>
      </c>
      <c r="O4" s="84"/>
      <c r="P4" s="89"/>
    </row>
    <row r="5" spans="2:18" ht="9" customHeight="1" thickBot="1" x14ac:dyDescent="0.25">
      <c r="B5" s="94"/>
      <c r="C5" s="95"/>
      <c r="D5" s="95"/>
      <c r="E5" s="88"/>
      <c r="F5" s="84"/>
      <c r="G5" s="84"/>
      <c r="H5" s="84"/>
      <c r="I5" s="84"/>
      <c r="J5" s="84"/>
      <c r="K5" s="84"/>
      <c r="L5" s="84"/>
      <c r="M5" s="84"/>
      <c r="N5" s="84"/>
      <c r="O5" s="84"/>
      <c r="P5" s="89"/>
    </row>
    <row r="6" spans="2:18" ht="16.5" customHeight="1" thickTop="1" x14ac:dyDescent="0.25">
      <c r="B6" s="96" t="s">
        <v>8</v>
      </c>
      <c r="C6" s="376"/>
      <c r="D6" s="377"/>
      <c r="E6" s="18">
        <v>42522</v>
      </c>
      <c r="F6" s="97"/>
      <c r="G6" s="97"/>
      <c r="H6" s="97"/>
      <c r="I6" s="97"/>
      <c r="J6" s="97"/>
      <c r="K6" s="97"/>
      <c r="L6" s="98"/>
      <c r="M6" s="97"/>
      <c r="N6" s="97"/>
      <c r="O6" s="97"/>
      <c r="P6" s="99"/>
      <c r="Q6" s="84"/>
    </row>
    <row r="7" spans="2:18" ht="16.5" customHeight="1" thickBot="1" x14ac:dyDescent="0.3">
      <c r="B7" s="378" t="s">
        <v>9</v>
      </c>
      <c r="C7" s="379"/>
      <c r="D7" s="380"/>
      <c r="E7" s="22">
        <v>30</v>
      </c>
      <c r="F7" s="22">
        <v>31</v>
      </c>
      <c r="G7" s="22">
        <v>31</v>
      </c>
      <c r="H7" s="22">
        <v>30</v>
      </c>
      <c r="I7" s="22">
        <v>31</v>
      </c>
      <c r="J7" s="22">
        <v>30</v>
      </c>
      <c r="K7" s="22">
        <v>31</v>
      </c>
      <c r="L7" s="22">
        <v>31</v>
      </c>
      <c r="M7" s="22">
        <v>28</v>
      </c>
      <c r="N7" s="22">
        <v>31</v>
      </c>
      <c r="O7" s="22">
        <v>30</v>
      </c>
      <c r="P7" s="23">
        <v>31</v>
      </c>
      <c r="Q7" s="84"/>
    </row>
    <row r="8" spans="2:18" ht="16.5" customHeight="1" thickBot="1" x14ac:dyDescent="0.3">
      <c r="B8" s="100" t="s">
        <v>10</v>
      </c>
      <c r="C8" s="381"/>
      <c r="D8" s="382"/>
      <c r="E8" s="101">
        <f>E6+(E7-1)</f>
        <v>42551</v>
      </c>
      <c r="F8" s="101">
        <f t="shared" ref="F8:P8" si="0">E8+F7</f>
        <v>42582</v>
      </c>
      <c r="G8" s="101">
        <f t="shared" si="0"/>
        <v>42613</v>
      </c>
      <c r="H8" s="101">
        <f t="shared" si="0"/>
        <v>42643</v>
      </c>
      <c r="I8" s="101">
        <f t="shared" si="0"/>
        <v>42674</v>
      </c>
      <c r="J8" s="101">
        <f t="shared" si="0"/>
        <v>42704</v>
      </c>
      <c r="K8" s="101">
        <f t="shared" si="0"/>
        <v>42735</v>
      </c>
      <c r="L8" s="101">
        <f t="shared" si="0"/>
        <v>42766</v>
      </c>
      <c r="M8" s="101">
        <f t="shared" si="0"/>
        <v>42794</v>
      </c>
      <c r="N8" s="101">
        <f t="shared" si="0"/>
        <v>42825</v>
      </c>
      <c r="O8" s="101">
        <f t="shared" si="0"/>
        <v>42855</v>
      </c>
      <c r="P8" s="102">
        <f t="shared" si="0"/>
        <v>42886</v>
      </c>
      <c r="Q8" s="84"/>
    </row>
    <row r="9" spans="2:18" ht="16.5" customHeight="1" x14ac:dyDescent="0.25">
      <c r="B9" s="103"/>
      <c r="C9" s="383"/>
      <c r="D9" s="384"/>
      <c r="E9" s="104"/>
      <c r="F9" s="105"/>
      <c r="G9" s="105"/>
      <c r="H9" s="106"/>
      <c r="I9" s="107"/>
      <c r="J9" s="107"/>
      <c r="K9" s="107"/>
      <c r="L9" s="108"/>
      <c r="M9" s="105"/>
      <c r="N9" s="105"/>
      <c r="O9" s="105"/>
      <c r="P9" s="109"/>
      <c r="Q9" s="84"/>
    </row>
    <row r="10" spans="2:18" ht="16.5" customHeight="1" x14ac:dyDescent="0.25">
      <c r="B10" s="110" t="s">
        <v>11</v>
      </c>
      <c r="C10" s="359" t="s">
        <v>12</v>
      </c>
      <c r="D10" s="360"/>
      <c r="E10" s="34"/>
      <c r="F10" s="105" t="s">
        <v>13</v>
      </c>
      <c r="G10" s="105"/>
      <c r="H10" s="107"/>
      <c r="I10" s="107"/>
      <c r="J10" s="107"/>
      <c r="K10" s="107"/>
      <c r="L10" s="111"/>
      <c r="M10" s="105"/>
      <c r="N10" s="105"/>
      <c r="O10" s="105"/>
      <c r="P10" s="109"/>
      <c r="Q10" s="84"/>
      <c r="R10" s="84"/>
    </row>
    <row r="11" spans="2:18" ht="16.5" customHeight="1" x14ac:dyDescent="0.2">
      <c r="B11" s="112"/>
      <c r="C11" s="359"/>
      <c r="D11" s="360"/>
      <c r="E11" s="113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09"/>
      <c r="Q11" s="84"/>
      <c r="R11" s="84"/>
    </row>
    <row r="12" spans="2:18" ht="16.5" customHeight="1" x14ac:dyDescent="0.25">
      <c r="B12" s="110" t="s">
        <v>14</v>
      </c>
      <c r="C12" s="359" t="s">
        <v>15</v>
      </c>
      <c r="D12" s="360"/>
      <c r="E12" s="178"/>
      <c r="F12" s="235">
        <f>$E$12</f>
        <v>0</v>
      </c>
      <c r="G12" s="235">
        <f t="shared" ref="G12:P12" si="1">$E$12</f>
        <v>0</v>
      </c>
      <c r="H12" s="235">
        <f t="shared" si="1"/>
        <v>0</v>
      </c>
      <c r="I12" s="235">
        <f t="shared" si="1"/>
        <v>0</v>
      </c>
      <c r="J12" s="235">
        <f t="shared" si="1"/>
        <v>0</v>
      </c>
      <c r="K12" s="235">
        <f t="shared" si="1"/>
        <v>0</v>
      </c>
      <c r="L12" s="235">
        <f t="shared" si="1"/>
        <v>0</v>
      </c>
      <c r="M12" s="235">
        <f t="shared" si="1"/>
        <v>0</v>
      </c>
      <c r="N12" s="235">
        <f t="shared" si="1"/>
        <v>0</v>
      </c>
      <c r="O12" s="235">
        <f t="shared" si="1"/>
        <v>0</v>
      </c>
      <c r="P12" s="236">
        <f t="shared" si="1"/>
        <v>0</v>
      </c>
      <c r="Q12" s="84"/>
    </row>
    <row r="13" spans="2:18" ht="16.5" customHeight="1" x14ac:dyDescent="0.25">
      <c r="B13" s="115" t="s">
        <v>16</v>
      </c>
      <c r="C13" s="359" t="s">
        <v>15</v>
      </c>
      <c r="D13" s="360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81"/>
      <c r="Q13" s="84"/>
    </row>
    <row r="14" spans="2:18" ht="16.5" customHeight="1" x14ac:dyDescent="0.2">
      <c r="B14" s="115" t="s">
        <v>17</v>
      </c>
      <c r="C14" s="359" t="s">
        <v>15</v>
      </c>
      <c r="D14" s="360"/>
      <c r="E14" s="235">
        <f>E12-E13</f>
        <v>0</v>
      </c>
      <c r="F14" s="235">
        <f t="shared" ref="F14:P14" si="2">F12-F13</f>
        <v>0</v>
      </c>
      <c r="G14" s="235">
        <f t="shared" si="2"/>
        <v>0</v>
      </c>
      <c r="H14" s="235">
        <f t="shared" si="2"/>
        <v>0</v>
      </c>
      <c r="I14" s="235">
        <f t="shared" si="2"/>
        <v>0</v>
      </c>
      <c r="J14" s="235">
        <f t="shared" si="2"/>
        <v>0</v>
      </c>
      <c r="K14" s="235">
        <f t="shared" si="2"/>
        <v>0</v>
      </c>
      <c r="L14" s="235">
        <f t="shared" si="2"/>
        <v>0</v>
      </c>
      <c r="M14" s="235">
        <f t="shared" si="2"/>
        <v>0</v>
      </c>
      <c r="N14" s="235">
        <f t="shared" si="2"/>
        <v>0</v>
      </c>
      <c r="O14" s="235">
        <f t="shared" si="2"/>
        <v>0</v>
      </c>
      <c r="P14" s="236">
        <f t="shared" si="2"/>
        <v>0</v>
      </c>
      <c r="Q14" s="84"/>
    </row>
    <row r="15" spans="2:18" ht="16.5" customHeight="1" x14ac:dyDescent="0.2">
      <c r="B15" s="112"/>
      <c r="C15" s="359"/>
      <c r="D15" s="360"/>
      <c r="E15" s="237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9"/>
      <c r="Q15" s="84"/>
    </row>
    <row r="16" spans="2:18" ht="16.5" customHeight="1" thickBot="1" x14ac:dyDescent="0.3">
      <c r="B16" s="116" t="s">
        <v>18</v>
      </c>
      <c r="C16" s="372"/>
      <c r="D16" s="373"/>
      <c r="E16" s="240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2"/>
      <c r="Q16" s="84"/>
    </row>
    <row r="17" spans="2:256" ht="16.5" customHeight="1" thickTop="1" x14ac:dyDescent="0.25">
      <c r="B17" s="117" t="s">
        <v>19</v>
      </c>
      <c r="C17" s="359"/>
      <c r="D17" s="360"/>
      <c r="E17" s="186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  <c r="O17" s="186">
        <v>0</v>
      </c>
      <c r="P17" s="187">
        <v>0</v>
      </c>
      <c r="Q17" s="84"/>
    </row>
    <row r="18" spans="2:256" ht="16.5" customHeight="1" x14ac:dyDescent="0.25">
      <c r="B18" s="118" t="s">
        <v>20</v>
      </c>
      <c r="C18" s="359" t="s">
        <v>21</v>
      </c>
      <c r="D18" s="360"/>
      <c r="E18" s="178"/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8">
        <v>0</v>
      </c>
      <c r="L18" s="178">
        <v>0</v>
      </c>
      <c r="M18" s="178">
        <v>0</v>
      </c>
      <c r="N18" s="178">
        <v>0</v>
      </c>
      <c r="O18" s="178">
        <v>0</v>
      </c>
      <c r="P18" s="181">
        <v>0</v>
      </c>
      <c r="Q18" s="84"/>
    </row>
    <row r="19" spans="2:256" ht="16.5" customHeight="1" x14ac:dyDescent="0.25">
      <c r="B19" s="118"/>
      <c r="C19" s="359"/>
      <c r="D19" s="360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4"/>
      <c r="Q19" s="84"/>
    </row>
    <row r="20" spans="2:256" ht="16.5" customHeight="1" x14ac:dyDescent="0.25">
      <c r="B20" s="117" t="s">
        <v>22</v>
      </c>
      <c r="C20" s="359"/>
      <c r="D20" s="360"/>
      <c r="E20" s="186">
        <v>0</v>
      </c>
      <c r="F20" s="186">
        <v>0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86">
        <v>0</v>
      </c>
      <c r="N20" s="186">
        <v>0</v>
      </c>
      <c r="O20" s="186">
        <v>0</v>
      </c>
      <c r="P20" s="187">
        <v>0</v>
      </c>
      <c r="Q20" s="88"/>
    </row>
    <row r="21" spans="2:256" ht="16.5" customHeight="1" x14ac:dyDescent="0.25">
      <c r="B21" s="118" t="s">
        <v>20</v>
      </c>
      <c r="C21" s="359" t="s">
        <v>21</v>
      </c>
      <c r="D21" s="360"/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81">
        <v>0</v>
      </c>
      <c r="Q21" s="84"/>
    </row>
    <row r="22" spans="2:256" ht="16.5" customHeight="1" x14ac:dyDescent="0.25">
      <c r="B22" s="118"/>
      <c r="C22" s="359"/>
      <c r="D22" s="360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4"/>
      <c r="Q22" s="84"/>
      <c r="U22" s="84"/>
    </row>
    <row r="23" spans="2:256" ht="16.5" customHeight="1" x14ac:dyDescent="0.25">
      <c r="B23" s="117" t="s">
        <v>23</v>
      </c>
      <c r="C23" s="359"/>
      <c r="D23" s="360"/>
      <c r="E23" s="186">
        <v>0</v>
      </c>
      <c r="F23" s="186">
        <v>0</v>
      </c>
      <c r="G23" s="186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0</v>
      </c>
      <c r="N23" s="186">
        <v>0</v>
      </c>
      <c r="O23" s="186">
        <v>0</v>
      </c>
      <c r="P23" s="187">
        <v>0</v>
      </c>
      <c r="Q23" s="84"/>
      <c r="U23" s="84"/>
    </row>
    <row r="24" spans="2:256" ht="16.5" customHeight="1" x14ac:dyDescent="0.25">
      <c r="B24" s="118" t="s">
        <v>20</v>
      </c>
      <c r="C24" s="359" t="s">
        <v>21</v>
      </c>
      <c r="D24" s="360"/>
      <c r="E24" s="178">
        <v>0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  <c r="O24" s="178">
        <v>0</v>
      </c>
      <c r="P24" s="181">
        <v>0</v>
      </c>
      <c r="Q24" s="84"/>
      <c r="U24" s="84"/>
    </row>
    <row r="25" spans="2:256" ht="16.5" customHeight="1" x14ac:dyDescent="0.25">
      <c r="B25" s="118"/>
      <c r="C25" s="359"/>
      <c r="D25" s="360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4"/>
      <c r="Q25" s="84"/>
      <c r="U25" s="84"/>
    </row>
    <row r="26" spans="2:256" ht="16.5" customHeight="1" x14ac:dyDescent="0.25">
      <c r="B26" s="117" t="s">
        <v>24</v>
      </c>
      <c r="C26" s="359"/>
      <c r="D26" s="360"/>
      <c r="E26" s="186">
        <v>0</v>
      </c>
      <c r="F26" s="186">
        <v>0</v>
      </c>
      <c r="G26" s="186">
        <v>0</v>
      </c>
      <c r="H26" s="186">
        <v>0</v>
      </c>
      <c r="I26" s="186">
        <v>0</v>
      </c>
      <c r="J26" s="186">
        <v>0</v>
      </c>
      <c r="K26" s="186">
        <v>0</v>
      </c>
      <c r="L26" s="186">
        <v>0</v>
      </c>
      <c r="M26" s="186">
        <v>0</v>
      </c>
      <c r="N26" s="186">
        <v>0</v>
      </c>
      <c r="O26" s="186">
        <v>0</v>
      </c>
      <c r="P26" s="187">
        <v>0</v>
      </c>
      <c r="Q26" s="84"/>
      <c r="U26" s="84"/>
    </row>
    <row r="27" spans="2:256" ht="16.5" customHeight="1" x14ac:dyDescent="0.25">
      <c r="B27" s="118" t="s">
        <v>20</v>
      </c>
      <c r="C27" s="359" t="s">
        <v>21</v>
      </c>
      <c r="D27" s="360"/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178">
        <v>0</v>
      </c>
      <c r="O27" s="178">
        <v>0</v>
      </c>
      <c r="P27" s="181">
        <v>0</v>
      </c>
      <c r="Q27" s="84"/>
      <c r="U27" s="88"/>
      <c r="V27" s="119" t="s">
        <v>13</v>
      </c>
    </row>
    <row r="28" spans="2:256" ht="16.5" customHeight="1" x14ac:dyDescent="0.25">
      <c r="B28" s="118"/>
      <c r="C28" s="359"/>
      <c r="D28" s="360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4"/>
      <c r="Q28" s="120"/>
      <c r="R28" s="121"/>
      <c r="S28" s="121"/>
      <c r="T28" s="121"/>
      <c r="U28" s="121"/>
      <c r="V28" s="122" t="s">
        <v>13</v>
      </c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122"/>
      <c r="DB28" s="122"/>
      <c r="DC28" s="122"/>
      <c r="DD28" s="122"/>
      <c r="DE28" s="122"/>
      <c r="DF28" s="122"/>
      <c r="DG28" s="122"/>
      <c r="DH28" s="122"/>
      <c r="DI28" s="122"/>
      <c r="DJ28" s="122"/>
      <c r="DK28" s="122"/>
      <c r="DL28" s="122"/>
      <c r="DM28" s="122"/>
      <c r="DN28" s="122"/>
      <c r="DO28" s="122"/>
      <c r="DP28" s="122"/>
      <c r="DQ28" s="122"/>
      <c r="DR28" s="122"/>
      <c r="DS28" s="122"/>
      <c r="DT28" s="122"/>
      <c r="DU28" s="122"/>
      <c r="DV28" s="122"/>
      <c r="DW28" s="122"/>
      <c r="DX28" s="122"/>
      <c r="DY28" s="122"/>
      <c r="DZ28" s="122"/>
      <c r="EA28" s="122"/>
      <c r="EB28" s="122"/>
      <c r="EC28" s="122"/>
      <c r="ED28" s="122"/>
      <c r="EE28" s="122"/>
      <c r="EF28" s="122"/>
      <c r="EG28" s="122"/>
      <c r="EH28" s="122"/>
      <c r="EI28" s="122"/>
      <c r="EJ28" s="122"/>
      <c r="EK28" s="122"/>
      <c r="EL28" s="122"/>
      <c r="EM28" s="122"/>
      <c r="EN28" s="122"/>
      <c r="EO28" s="122"/>
      <c r="EP28" s="122"/>
      <c r="EQ28" s="122"/>
      <c r="ER28" s="122"/>
      <c r="ES28" s="122"/>
      <c r="ET28" s="122"/>
      <c r="EU28" s="122"/>
      <c r="EV28" s="122"/>
      <c r="EW28" s="122"/>
      <c r="EX28" s="122"/>
      <c r="EY28" s="122"/>
      <c r="EZ28" s="122"/>
      <c r="FA28" s="122"/>
      <c r="FB28" s="122"/>
      <c r="FC28" s="122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  <c r="GW28" s="122"/>
      <c r="GX28" s="122"/>
      <c r="GY28" s="122"/>
      <c r="GZ28" s="122"/>
      <c r="HA28" s="122"/>
      <c r="HB28" s="122"/>
      <c r="HC28" s="122"/>
      <c r="HD28" s="122"/>
      <c r="HE28" s="122"/>
      <c r="HF28" s="122"/>
      <c r="HG28" s="122"/>
      <c r="HH28" s="122"/>
      <c r="HI28" s="122"/>
      <c r="HJ28" s="122"/>
      <c r="HK28" s="122"/>
      <c r="HL28" s="122"/>
      <c r="HM28" s="122"/>
      <c r="HN28" s="122"/>
      <c r="HO28" s="122"/>
      <c r="HP28" s="122"/>
      <c r="HQ28" s="122"/>
      <c r="HR28" s="122"/>
      <c r="HS28" s="122"/>
      <c r="HT28" s="122"/>
      <c r="HU28" s="122"/>
      <c r="HV28" s="122"/>
      <c r="HW28" s="122"/>
      <c r="HX28" s="122"/>
      <c r="HY28" s="122"/>
      <c r="HZ28" s="122"/>
      <c r="IA28" s="122"/>
      <c r="IB28" s="122"/>
      <c r="IC28" s="122"/>
      <c r="ID28" s="122"/>
      <c r="IE28" s="122"/>
      <c r="IF28" s="122"/>
      <c r="IG28" s="122"/>
      <c r="IH28" s="122"/>
      <c r="II28" s="122"/>
      <c r="IJ28" s="122"/>
      <c r="IK28" s="122"/>
      <c r="IL28" s="122"/>
      <c r="IM28" s="122"/>
      <c r="IN28" s="122"/>
      <c r="IO28" s="122"/>
      <c r="IP28" s="122"/>
      <c r="IQ28" s="122"/>
      <c r="IR28" s="122"/>
      <c r="IS28" s="122"/>
      <c r="IT28" s="122"/>
      <c r="IU28" s="122"/>
      <c r="IV28" s="122"/>
    </row>
    <row r="29" spans="2:256" ht="16.5" customHeight="1" x14ac:dyDescent="0.25">
      <c r="B29" s="117" t="s">
        <v>25</v>
      </c>
      <c r="C29" s="359"/>
      <c r="D29" s="360"/>
      <c r="E29" s="186">
        <v>0</v>
      </c>
      <c r="F29" s="186">
        <v>0</v>
      </c>
      <c r="G29" s="186">
        <v>0</v>
      </c>
      <c r="H29" s="186">
        <v>0</v>
      </c>
      <c r="I29" s="186">
        <v>0</v>
      </c>
      <c r="J29" s="186">
        <v>0</v>
      </c>
      <c r="K29" s="186">
        <v>0</v>
      </c>
      <c r="L29" s="186">
        <v>0</v>
      </c>
      <c r="M29" s="186">
        <v>0</v>
      </c>
      <c r="N29" s="186">
        <v>0</v>
      </c>
      <c r="O29" s="186">
        <v>0</v>
      </c>
      <c r="P29" s="187">
        <v>0</v>
      </c>
      <c r="Q29" s="120"/>
      <c r="R29" s="121"/>
      <c r="S29" s="121"/>
      <c r="T29" s="121"/>
      <c r="U29" s="121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  <c r="IP29" s="122"/>
      <c r="IQ29" s="122"/>
      <c r="IR29" s="122"/>
      <c r="IS29" s="122"/>
      <c r="IT29" s="122"/>
      <c r="IU29" s="122"/>
      <c r="IV29" s="122"/>
    </row>
    <row r="30" spans="2:256" ht="16.5" customHeight="1" x14ac:dyDescent="0.25">
      <c r="B30" s="118" t="s">
        <v>20</v>
      </c>
      <c r="C30" s="359" t="s">
        <v>21</v>
      </c>
      <c r="D30" s="360"/>
      <c r="E30" s="178">
        <v>0</v>
      </c>
      <c r="F30" s="178">
        <v>0</v>
      </c>
      <c r="G30" s="178">
        <v>0</v>
      </c>
      <c r="H30" s="178">
        <v>0</v>
      </c>
      <c r="I30" s="178">
        <v>0</v>
      </c>
      <c r="J30" s="178">
        <v>0</v>
      </c>
      <c r="K30" s="178">
        <v>0</v>
      </c>
      <c r="L30" s="178">
        <v>0</v>
      </c>
      <c r="M30" s="178">
        <v>0</v>
      </c>
      <c r="N30" s="178">
        <v>0</v>
      </c>
      <c r="O30" s="178">
        <v>0</v>
      </c>
      <c r="P30" s="181">
        <v>0</v>
      </c>
      <c r="Q30" s="84"/>
      <c r="R30" s="121"/>
      <c r="S30" s="121"/>
      <c r="T30" s="121"/>
      <c r="U30" s="121"/>
      <c r="V30" s="119" t="s">
        <v>13</v>
      </c>
    </row>
    <row r="31" spans="2:256" ht="16.5" customHeight="1" x14ac:dyDescent="0.25">
      <c r="B31" s="112"/>
      <c r="C31" s="359"/>
      <c r="D31" s="360"/>
      <c r="E31" s="245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9"/>
      <c r="Q31" s="120"/>
      <c r="R31" s="121"/>
      <c r="S31" s="121"/>
      <c r="T31" s="121"/>
      <c r="U31" s="121"/>
      <c r="V31" s="122" t="s">
        <v>13</v>
      </c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2"/>
      <c r="DI31" s="122"/>
      <c r="DJ31" s="122"/>
      <c r="DK31" s="122"/>
      <c r="DL31" s="122"/>
      <c r="DM31" s="122"/>
      <c r="DN31" s="122"/>
      <c r="DO31" s="122"/>
      <c r="DP31" s="122"/>
      <c r="DQ31" s="122"/>
      <c r="DR31" s="122"/>
      <c r="DS31" s="122"/>
      <c r="DT31" s="122"/>
      <c r="DU31" s="122"/>
      <c r="DV31" s="122"/>
      <c r="DW31" s="122"/>
      <c r="DX31" s="122"/>
      <c r="DY31" s="122"/>
      <c r="DZ31" s="122"/>
      <c r="EA31" s="122"/>
      <c r="EB31" s="122"/>
      <c r="EC31" s="122"/>
      <c r="ED31" s="122"/>
      <c r="EE31" s="122"/>
      <c r="EF31" s="122"/>
      <c r="EG31" s="122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122"/>
      <c r="ES31" s="122"/>
      <c r="ET31" s="122"/>
      <c r="EU31" s="122"/>
      <c r="EV31" s="122"/>
      <c r="EW31" s="122"/>
      <c r="EX31" s="122"/>
      <c r="EY31" s="122"/>
      <c r="EZ31" s="122"/>
      <c r="FA31" s="122"/>
      <c r="FB31" s="122"/>
      <c r="FC31" s="122"/>
      <c r="FD31" s="122"/>
      <c r="FE31" s="122"/>
      <c r="FF31" s="122"/>
      <c r="FG31" s="122"/>
      <c r="FH31" s="122"/>
      <c r="FI31" s="122"/>
      <c r="FJ31" s="122"/>
      <c r="FK31" s="122"/>
      <c r="FL31" s="122"/>
      <c r="FM31" s="122"/>
      <c r="FN31" s="122"/>
      <c r="FO31" s="122"/>
      <c r="FP31" s="122"/>
      <c r="FQ31" s="122"/>
      <c r="FR31" s="122"/>
      <c r="FS31" s="122"/>
      <c r="FT31" s="122"/>
      <c r="FU31" s="122"/>
      <c r="FV31" s="122"/>
      <c r="FW31" s="122"/>
      <c r="FX31" s="122"/>
      <c r="FY31" s="122"/>
      <c r="FZ31" s="122"/>
      <c r="GA31" s="122"/>
      <c r="GB31" s="122"/>
      <c r="GC31" s="122"/>
      <c r="GD31" s="122"/>
      <c r="GE31" s="122"/>
      <c r="GF31" s="122"/>
      <c r="GG31" s="122"/>
      <c r="GH31" s="122"/>
      <c r="GI31" s="122"/>
      <c r="GJ31" s="122"/>
      <c r="GK31" s="122"/>
      <c r="GL31" s="122"/>
      <c r="GM31" s="122"/>
      <c r="GN31" s="122"/>
      <c r="GO31" s="122"/>
      <c r="GP31" s="122"/>
      <c r="GQ31" s="122"/>
      <c r="GR31" s="122"/>
      <c r="GS31" s="122"/>
      <c r="GT31" s="122"/>
      <c r="GU31" s="122"/>
      <c r="GV31" s="122"/>
      <c r="GW31" s="122"/>
      <c r="GX31" s="122"/>
      <c r="GY31" s="122"/>
      <c r="GZ31" s="122"/>
      <c r="HA31" s="122"/>
      <c r="HB31" s="122"/>
      <c r="HC31" s="122"/>
      <c r="HD31" s="122"/>
      <c r="HE31" s="122"/>
      <c r="HF31" s="122"/>
      <c r="HG31" s="122"/>
      <c r="HH31" s="122"/>
      <c r="HI31" s="122"/>
      <c r="HJ31" s="122"/>
      <c r="HK31" s="122"/>
      <c r="HL31" s="122"/>
      <c r="HM31" s="122"/>
      <c r="HN31" s="122"/>
      <c r="HO31" s="122"/>
      <c r="HP31" s="122"/>
      <c r="HQ31" s="122"/>
      <c r="HR31" s="122"/>
      <c r="HS31" s="122"/>
      <c r="HT31" s="122"/>
      <c r="HU31" s="122"/>
      <c r="HV31" s="122"/>
      <c r="HW31" s="122"/>
      <c r="HX31" s="122"/>
      <c r="HY31" s="122"/>
      <c r="HZ31" s="122"/>
      <c r="IA31" s="122"/>
      <c r="IB31" s="122"/>
      <c r="IC31" s="122"/>
      <c r="ID31" s="122"/>
      <c r="IE31" s="122"/>
      <c r="IF31" s="122"/>
      <c r="IG31" s="122"/>
      <c r="IH31" s="122"/>
      <c r="II31" s="122"/>
      <c r="IJ31" s="122"/>
      <c r="IK31" s="122"/>
      <c r="IL31" s="122"/>
      <c r="IM31" s="122"/>
      <c r="IN31" s="122"/>
      <c r="IO31" s="122"/>
      <c r="IP31" s="122"/>
      <c r="IQ31" s="122"/>
      <c r="IR31" s="122"/>
      <c r="IS31" s="122"/>
      <c r="IT31" s="122"/>
      <c r="IU31" s="122"/>
      <c r="IV31" s="122"/>
    </row>
    <row r="32" spans="2:256" ht="16.5" customHeight="1" x14ac:dyDescent="0.25">
      <c r="B32" s="103" t="s">
        <v>26</v>
      </c>
      <c r="C32" s="359"/>
      <c r="D32" s="360"/>
      <c r="E32" s="245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9"/>
      <c r="Q32" s="120"/>
      <c r="R32" s="121"/>
      <c r="S32" s="121"/>
      <c r="T32" s="121"/>
      <c r="U32" s="121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122"/>
      <c r="CU32" s="122"/>
      <c r="CV32" s="122"/>
      <c r="CW32" s="122"/>
      <c r="CX32" s="122"/>
      <c r="CY32" s="122"/>
      <c r="CZ32" s="122"/>
      <c r="DA32" s="122"/>
      <c r="DB32" s="122"/>
      <c r="DC32" s="122"/>
      <c r="DD32" s="122"/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2"/>
      <c r="DS32" s="122"/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2"/>
      <c r="EH32" s="122"/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2"/>
      <c r="EW32" s="122"/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2"/>
      <c r="FL32" s="122"/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2"/>
      <c r="GA32" s="122"/>
      <c r="GB32" s="122"/>
      <c r="GC32" s="122"/>
      <c r="GD32" s="122"/>
      <c r="GE32" s="122"/>
      <c r="GF32" s="122"/>
      <c r="GG32" s="122"/>
      <c r="GH32" s="122"/>
      <c r="GI32" s="122"/>
      <c r="GJ32" s="122"/>
      <c r="GK32" s="122"/>
      <c r="GL32" s="122"/>
      <c r="GM32" s="122"/>
      <c r="GN32" s="122"/>
      <c r="GO32" s="122"/>
      <c r="GP32" s="122"/>
      <c r="GQ32" s="122"/>
      <c r="GR32" s="122"/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2"/>
      <c r="HG32" s="122"/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2"/>
      <c r="HV32" s="122"/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2"/>
      <c r="IK32" s="122"/>
      <c r="IL32" s="122"/>
      <c r="IM32" s="122"/>
      <c r="IN32" s="122"/>
      <c r="IO32" s="122"/>
      <c r="IP32" s="122"/>
      <c r="IQ32" s="122"/>
      <c r="IR32" s="122"/>
      <c r="IS32" s="122"/>
      <c r="IT32" s="122"/>
      <c r="IU32" s="122"/>
      <c r="IV32" s="122"/>
    </row>
    <row r="33" spans="2:256" ht="16.5" customHeight="1" x14ac:dyDescent="0.25">
      <c r="B33" s="123" t="s">
        <v>27</v>
      </c>
      <c r="C33" s="359" t="s">
        <v>28</v>
      </c>
      <c r="D33" s="360"/>
      <c r="E33" s="246">
        <f>E17*E18+E20*E21+E23*E24+E26*E27+E29*E30</f>
        <v>0</v>
      </c>
      <c r="F33" s="246">
        <f t="shared" ref="F33:P33" si="3">F17*F18+F20*F21+F23*F24+F26*F27+F29*F30</f>
        <v>0</v>
      </c>
      <c r="G33" s="246">
        <f t="shared" si="3"/>
        <v>0</v>
      </c>
      <c r="H33" s="246">
        <f t="shared" si="3"/>
        <v>0</v>
      </c>
      <c r="I33" s="246">
        <f t="shared" si="3"/>
        <v>0</v>
      </c>
      <c r="J33" s="246">
        <f t="shared" si="3"/>
        <v>0</v>
      </c>
      <c r="K33" s="246">
        <f t="shared" si="3"/>
        <v>0</v>
      </c>
      <c r="L33" s="246">
        <f t="shared" si="3"/>
        <v>0</v>
      </c>
      <c r="M33" s="246">
        <f t="shared" si="3"/>
        <v>0</v>
      </c>
      <c r="N33" s="246">
        <f t="shared" si="3"/>
        <v>0</v>
      </c>
      <c r="O33" s="246">
        <f t="shared" si="3"/>
        <v>0</v>
      </c>
      <c r="P33" s="247">
        <f t="shared" si="3"/>
        <v>0</v>
      </c>
      <c r="Q33" s="84"/>
      <c r="R33" s="121"/>
      <c r="S33" s="121"/>
      <c r="T33" s="121"/>
      <c r="U33" s="121"/>
      <c r="V33" s="119" t="s">
        <v>13</v>
      </c>
      <c r="AA33" s="124"/>
    </row>
    <row r="34" spans="2:256" ht="16.5" customHeight="1" x14ac:dyDescent="0.25">
      <c r="B34" s="123" t="s">
        <v>29</v>
      </c>
      <c r="C34" s="359" t="s">
        <v>30</v>
      </c>
      <c r="D34" s="360"/>
      <c r="E34" s="248" t="str">
        <f>IFERROR(E33/E14,"0")</f>
        <v>0</v>
      </c>
      <c r="F34" s="248" t="str">
        <f t="shared" ref="F34:P34" si="4">IFERROR(F33/F14,"0")</f>
        <v>0</v>
      </c>
      <c r="G34" s="248" t="str">
        <f t="shared" si="4"/>
        <v>0</v>
      </c>
      <c r="H34" s="248" t="str">
        <f t="shared" si="4"/>
        <v>0</v>
      </c>
      <c r="I34" s="248" t="str">
        <f t="shared" si="4"/>
        <v>0</v>
      </c>
      <c r="J34" s="248" t="str">
        <f t="shared" si="4"/>
        <v>0</v>
      </c>
      <c r="K34" s="248" t="str">
        <f t="shared" si="4"/>
        <v>0</v>
      </c>
      <c r="L34" s="248" t="str">
        <f t="shared" si="4"/>
        <v>0</v>
      </c>
      <c r="M34" s="248" t="str">
        <f t="shared" si="4"/>
        <v>0</v>
      </c>
      <c r="N34" s="248" t="str">
        <f t="shared" si="4"/>
        <v>0</v>
      </c>
      <c r="O34" s="248" t="str">
        <f t="shared" si="4"/>
        <v>0</v>
      </c>
      <c r="P34" s="247" t="str">
        <f t="shared" si="4"/>
        <v>0</v>
      </c>
      <c r="Q34" s="120"/>
      <c r="R34" s="121"/>
      <c r="S34" s="121"/>
      <c r="T34" s="121"/>
      <c r="U34" s="121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122"/>
      <c r="DQ34" s="122"/>
      <c r="DR34" s="122"/>
      <c r="DS34" s="122"/>
      <c r="DT34" s="122"/>
      <c r="DU34" s="122"/>
      <c r="DV34" s="122"/>
      <c r="DW34" s="122"/>
      <c r="DX34" s="122"/>
      <c r="DY34" s="122"/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122"/>
      <c r="IH34" s="122"/>
      <c r="II34" s="122"/>
      <c r="IJ34" s="122"/>
      <c r="IK34" s="122"/>
      <c r="IL34" s="122"/>
      <c r="IM34" s="122"/>
      <c r="IN34" s="122"/>
      <c r="IO34" s="122"/>
      <c r="IP34" s="122"/>
      <c r="IQ34" s="122"/>
      <c r="IR34" s="122"/>
      <c r="IS34" s="122"/>
      <c r="IT34" s="122"/>
      <c r="IU34" s="122"/>
      <c r="IV34" s="122"/>
    </row>
    <row r="35" spans="2:256" ht="16.5" customHeight="1" x14ac:dyDescent="0.25">
      <c r="B35" s="115" t="s">
        <v>31</v>
      </c>
      <c r="C35" s="359" t="s">
        <v>32</v>
      </c>
      <c r="D35" s="360"/>
      <c r="E35" s="245" t="str">
        <f>IFERROR((E17+E20+E23*0.5+E26*0.25+E29*0.6)/E14,"0")</f>
        <v>0</v>
      </c>
      <c r="F35" s="248" t="str">
        <f t="shared" ref="F35:P35" si="5">IFERROR((F17+F20+F23*0.5+F26*0.25+F29*0.6)/F14,"0")</f>
        <v>0</v>
      </c>
      <c r="G35" s="248" t="str">
        <f t="shared" si="5"/>
        <v>0</v>
      </c>
      <c r="H35" s="248" t="str">
        <f t="shared" si="5"/>
        <v>0</v>
      </c>
      <c r="I35" s="248" t="str">
        <f t="shared" si="5"/>
        <v>0</v>
      </c>
      <c r="J35" s="248" t="str">
        <f t="shared" si="5"/>
        <v>0</v>
      </c>
      <c r="K35" s="248" t="str">
        <f t="shared" si="5"/>
        <v>0</v>
      </c>
      <c r="L35" s="248" t="str">
        <f t="shared" si="5"/>
        <v>0</v>
      </c>
      <c r="M35" s="248" t="str">
        <f t="shared" si="5"/>
        <v>0</v>
      </c>
      <c r="N35" s="248" t="str">
        <f t="shared" si="5"/>
        <v>0</v>
      </c>
      <c r="O35" s="248" t="str">
        <f t="shared" si="5"/>
        <v>0</v>
      </c>
      <c r="P35" s="247" t="str">
        <f t="shared" si="5"/>
        <v>0</v>
      </c>
      <c r="Q35" s="120"/>
      <c r="R35" s="121"/>
      <c r="S35" s="121"/>
      <c r="T35" s="121"/>
      <c r="U35" s="121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122"/>
      <c r="DQ35" s="122"/>
      <c r="DR35" s="122"/>
      <c r="DS35" s="122"/>
      <c r="DT35" s="122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122"/>
      <c r="IH35" s="122"/>
      <c r="II35" s="122"/>
      <c r="IJ35" s="122"/>
      <c r="IK35" s="122"/>
      <c r="IL35" s="122"/>
      <c r="IM35" s="122"/>
      <c r="IN35" s="122"/>
      <c r="IO35" s="122"/>
      <c r="IP35" s="122"/>
      <c r="IQ35" s="122"/>
      <c r="IR35" s="122"/>
      <c r="IS35" s="122"/>
      <c r="IT35" s="122"/>
      <c r="IU35" s="122"/>
      <c r="IV35" s="122"/>
    </row>
    <row r="36" spans="2:256" ht="16.5" customHeight="1" x14ac:dyDescent="0.25">
      <c r="B36" s="117"/>
      <c r="C36" s="359"/>
      <c r="D36" s="360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9"/>
      <c r="Q36" s="84"/>
      <c r="R36" s="121"/>
      <c r="S36" s="121"/>
      <c r="T36" s="121"/>
      <c r="U36" s="121"/>
    </row>
    <row r="37" spans="2:256" ht="16.5" customHeight="1" thickBot="1" x14ac:dyDescent="0.3">
      <c r="B37" s="116" t="s">
        <v>33</v>
      </c>
      <c r="C37" s="372"/>
      <c r="D37" s="373"/>
      <c r="E37" s="240" t="s">
        <v>13</v>
      </c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2"/>
      <c r="Q37" s="120"/>
      <c r="R37" s="121"/>
      <c r="S37" s="121"/>
      <c r="T37" s="121"/>
      <c r="U37" s="121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</row>
    <row r="38" spans="2:256" ht="16.5" customHeight="1" thickTop="1" x14ac:dyDescent="0.25">
      <c r="B38" s="103"/>
      <c r="C38" s="359"/>
      <c r="D38" s="360"/>
      <c r="E38" s="237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9"/>
      <c r="Q38" s="120"/>
      <c r="R38" s="121"/>
      <c r="S38" s="121"/>
      <c r="T38" s="121"/>
      <c r="U38" s="121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2"/>
      <c r="HM38" s="122"/>
      <c r="HN38" s="122"/>
      <c r="HO38" s="122"/>
      <c r="HP38" s="122"/>
      <c r="HQ38" s="122"/>
      <c r="HR38" s="122"/>
      <c r="HS38" s="122"/>
      <c r="HT38" s="122"/>
      <c r="HU38" s="122"/>
      <c r="HV38" s="122"/>
      <c r="HW38" s="122"/>
      <c r="HX38" s="122"/>
      <c r="HY38" s="122"/>
      <c r="HZ38" s="122"/>
      <c r="IA38" s="122"/>
      <c r="IB38" s="122"/>
      <c r="IC38" s="122"/>
      <c r="ID38" s="122"/>
      <c r="IE38" s="122"/>
      <c r="IF38" s="122"/>
      <c r="IG38" s="122"/>
      <c r="IH38" s="122"/>
      <c r="II38" s="122"/>
      <c r="IJ38" s="122"/>
      <c r="IK38" s="122"/>
      <c r="IL38" s="122"/>
      <c r="IM38" s="122"/>
      <c r="IN38" s="122"/>
      <c r="IO38" s="122"/>
      <c r="IP38" s="122"/>
      <c r="IQ38" s="122"/>
      <c r="IR38" s="122"/>
      <c r="IS38" s="122"/>
      <c r="IT38" s="122"/>
      <c r="IU38" s="122"/>
      <c r="IV38" s="122"/>
    </row>
    <row r="39" spans="2:256" ht="16.5" customHeight="1" x14ac:dyDescent="0.25">
      <c r="B39" s="125" t="s">
        <v>34</v>
      </c>
      <c r="C39" s="359"/>
      <c r="D39" s="360"/>
      <c r="E39" s="237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9"/>
      <c r="Q39" s="84"/>
      <c r="R39" s="121"/>
      <c r="S39" s="121"/>
      <c r="T39" s="121"/>
      <c r="U39" s="121"/>
    </row>
    <row r="40" spans="2:256" ht="16.5" customHeight="1" x14ac:dyDescent="0.25">
      <c r="B40" s="126" t="s">
        <v>35</v>
      </c>
      <c r="C40" s="359" t="s">
        <v>36</v>
      </c>
      <c r="D40" s="360"/>
      <c r="E40" s="186">
        <v>0</v>
      </c>
      <c r="F40" s="186">
        <v>0</v>
      </c>
      <c r="G40" s="195">
        <v>0</v>
      </c>
      <c r="H40" s="195">
        <v>0</v>
      </c>
      <c r="I40" s="196">
        <v>0</v>
      </c>
      <c r="J40" s="186">
        <v>0</v>
      </c>
      <c r="K40" s="186">
        <v>0</v>
      </c>
      <c r="L40" s="186">
        <v>0</v>
      </c>
      <c r="M40" s="186">
        <v>0</v>
      </c>
      <c r="N40" s="186">
        <v>0</v>
      </c>
      <c r="O40" s="186">
        <v>0</v>
      </c>
      <c r="P40" s="187">
        <v>0</v>
      </c>
      <c r="Q40" s="120"/>
      <c r="R40" s="121"/>
      <c r="S40" s="121"/>
      <c r="T40" s="121"/>
      <c r="U40" s="121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N40" s="122"/>
      <c r="DO40" s="122"/>
      <c r="DP40" s="122"/>
      <c r="DQ40" s="122"/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22"/>
      <c r="FI40" s="122"/>
      <c r="FJ40" s="122"/>
      <c r="FK40" s="122"/>
      <c r="FL40" s="122"/>
      <c r="FM40" s="122"/>
      <c r="FN40" s="122"/>
      <c r="FO40" s="122"/>
      <c r="FP40" s="122"/>
      <c r="FQ40" s="122"/>
      <c r="FR40" s="122"/>
      <c r="FS40" s="122"/>
      <c r="FT40" s="122"/>
      <c r="FU40" s="122"/>
      <c r="FV40" s="122"/>
      <c r="FW40" s="122"/>
      <c r="FX40" s="122"/>
      <c r="FY40" s="122"/>
      <c r="FZ40" s="122"/>
      <c r="GA40" s="122"/>
      <c r="GB40" s="122"/>
      <c r="GC40" s="122"/>
      <c r="GD40" s="122"/>
      <c r="GE40" s="122"/>
      <c r="GF40" s="122"/>
      <c r="GG40" s="122"/>
      <c r="GH40" s="122"/>
      <c r="GI40" s="122"/>
      <c r="GJ40" s="122"/>
      <c r="GK40" s="122"/>
      <c r="GL40" s="122"/>
      <c r="GM40" s="122"/>
      <c r="GN40" s="122"/>
      <c r="GO40" s="122"/>
      <c r="GP40" s="122"/>
      <c r="GQ40" s="122"/>
      <c r="GR40" s="122"/>
      <c r="GS40" s="122"/>
      <c r="GT40" s="122"/>
      <c r="GU40" s="122"/>
      <c r="GV40" s="122"/>
      <c r="GW40" s="122"/>
      <c r="GX40" s="122"/>
      <c r="GY40" s="122"/>
      <c r="GZ40" s="122"/>
      <c r="HA40" s="122"/>
      <c r="HB40" s="122"/>
      <c r="HC40" s="122"/>
      <c r="HD40" s="122"/>
      <c r="HE40" s="122"/>
      <c r="HF40" s="122"/>
      <c r="HG40" s="122"/>
      <c r="HH40" s="122"/>
      <c r="HI40" s="122"/>
      <c r="HJ40" s="122"/>
      <c r="HK40" s="122"/>
      <c r="HL40" s="122"/>
      <c r="HM40" s="122"/>
      <c r="HN40" s="122"/>
      <c r="HO40" s="122"/>
      <c r="HP40" s="122"/>
      <c r="HQ40" s="122"/>
      <c r="HR40" s="122"/>
      <c r="HS40" s="122"/>
      <c r="HT40" s="122"/>
      <c r="HU40" s="122"/>
      <c r="HV40" s="122"/>
      <c r="HW40" s="122"/>
      <c r="HX40" s="122"/>
      <c r="HY40" s="122"/>
      <c r="HZ40" s="122"/>
      <c r="IA40" s="122"/>
      <c r="IB40" s="122"/>
      <c r="IC40" s="122"/>
      <c r="ID40" s="122"/>
      <c r="IE40" s="122"/>
      <c r="IF40" s="122"/>
      <c r="IG40" s="122"/>
      <c r="IH40" s="122"/>
      <c r="II40" s="122"/>
      <c r="IJ40" s="122"/>
      <c r="IK40" s="122"/>
      <c r="IL40" s="122"/>
      <c r="IM40" s="122"/>
      <c r="IN40" s="122"/>
      <c r="IO40" s="122"/>
      <c r="IP40" s="122"/>
      <c r="IQ40" s="122"/>
      <c r="IR40" s="122"/>
      <c r="IS40" s="122"/>
      <c r="IT40" s="122"/>
      <c r="IU40" s="122"/>
      <c r="IV40" s="122"/>
    </row>
    <row r="41" spans="2:256" ht="16.5" customHeight="1" x14ac:dyDescent="0.25">
      <c r="B41" s="118"/>
      <c r="C41" s="359"/>
      <c r="D41" s="360"/>
      <c r="E41" s="248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9"/>
      <c r="Q41" s="127"/>
      <c r="R41" s="121"/>
      <c r="S41" s="121"/>
      <c r="T41" s="121"/>
      <c r="U41" s="121"/>
    </row>
    <row r="42" spans="2:256" ht="16.5" customHeight="1" x14ac:dyDescent="0.25">
      <c r="B42" s="128" t="s">
        <v>37</v>
      </c>
      <c r="C42" s="359"/>
      <c r="D42" s="36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1"/>
      <c r="Q42" s="127"/>
      <c r="R42" s="121"/>
      <c r="S42" s="121"/>
      <c r="T42" s="121"/>
      <c r="U42" s="121"/>
    </row>
    <row r="43" spans="2:256" ht="16.5" customHeight="1" x14ac:dyDescent="0.25">
      <c r="B43" s="129" t="s">
        <v>38</v>
      </c>
      <c r="C43" s="359" t="s">
        <v>39</v>
      </c>
      <c r="D43" s="360"/>
      <c r="E43" s="199">
        <v>0</v>
      </c>
      <c r="F43" s="199">
        <v>0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200">
        <v>0</v>
      </c>
      <c r="Q43" s="84"/>
      <c r="R43" s="121"/>
      <c r="S43" s="121"/>
      <c r="T43" s="121"/>
      <c r="U43" s="121"/>
    </row>
    <row r="44" spans="2:256" ht="16.5" customHeight="1" x14ac:dyDescent="0.25">
      <c r="B44" s="129" t="s">
        <v>40</v>
      </c>
      <c r="C44" s="359" t="s">
        <v>41</v>
      </c>
      <c r="D44" s="360"/>
      <c r="E44" s="199">
        <v>0</v>
      </c>
      <c r="F44" s="199">
        <v>0</v>
      </c>
      <c r="G44" s="199">
        <v>0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200">
        <v>0</v>
      </c>
      <c r="Q44" s="84"/>
      <c r="R44" s="121"/>
      <c r="S44" s="121"/>
      <c r="T44" s="121"/>
      <c r="U44" s="121"/>
    </row>
    <row r="45" spans="2:256" ht="16.5" customHeight="1" x14ac:dyDescent="0.25">
      <c r="B45" s="129" t="s">
        <v>42</v>
      </c>
      <c r="C45" s="359"/>
      <c r="D45" s="360"/>
      <c r="E45" s="199">
        <v>0</v>
      </c>
      <c r="F45" s="199">
        <v>0</v>
      </c>
      <c r="G45" s="199">
        <v>0</v>
      </c>
      <c r="H45" s="199">
        <v>0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0</v>
      </c>
      <c r="O45" s="199">
        <v>0</v>
      </c>
      <c r="P45" s="200">
        <v>0</v>
      </c>
      <c r="Q45" s="120"/>
      <c r="R45" s="121"/>
      <c r="S45" s="121"/>
      <c r="T45" s="121"/>
      <c r="U45" s="121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2"/>
      <c r="DB45" s="122"/>
      <c r="DC45" s="122"/>
      <c r="DD45" s="122"/>
      <c r="DE45" s="122"/>
      <c r="DF45" s="122"/>
      <c r="DG45" s="122"/>
      <c r="DH45" s="122"/>
      <c r="DI45" s="122"/>
      <c r="DJ45" s="122"/>
      <c r="DK45" s="122"/>
      <c r="DL45" s="122"/>
      <c r="DM45" s="122"/>
      <c r="DN45" s="122"/>
      <c r="DO45" s="122"/>
      <c r="DP45" s="122"/>
      <c r="DQ45" s="122"/>
      <c r="DR45" s="122"/>
      <c r="DS45" s="122"/>
      <c r="DT45" s="122"/>
      <c r="DU45" s="122"/>
      <c r="DV45" s="122"/>
      <c r="DW45" s="122"/>
      <c r="DX45" s="122"/>
      <c r="DY45" s="122"/>
      <c r="DZ45" s="122"/>
      <c r="EA45" s="122"/>
      <c r="EB45" s="122"/>
      <c r="EC45" s="122"/>
      <c r="ED45" s="122"/>
      <c r="EE45" s="122"/>
      <c r="EF45" s="122"/>
      <c r="EG45" s="122"/>
      <c r="EH45" s="122"/>
      <c r="EI45" s="122"/>
      <c r="EJ45" s="122"/>
      <c r="EK45" s="122"/>
      <c r="EL45" s="122"/>
      <c r="EM45" s="122"/>
      <c r="EN45" s="122"/>
      <c r="EO45" s="122"/>
      <c r="EP45" s="122"/>
      <c r="EQ45" s="122"/>
      <c r="ER45" s="122"/>
      <c r="ES45" s="122"/>
      <c r="ET45" s="122"/>
      <c r="EU45" s="122"/>
      <c r="EV45" s="122"/>
      <c r="EW45" s="122"/>
      <c r="EX45" s="122"/>
      <c r="EY45" s="122"/>
      <c r="EZ45" s="122"/>
      <c r="FA45" s="122"/>
      <c r="FB45" s="122"/>
      <c r="FC45" s="122"/>
      <c r="FD45" s="122"/>
      <c r="FE45" s="122"/>
      <c r="FF45" s="122"/>
      <c r="FG45" s="122"/>
      <c r="FH45" s="122"/>
      <c r="FI45" s="122"/>
      <c r="FJ45" s="122"/>
      <c r="FK45" s="122"/>
      <c r="FL45" s="122"/>
      <c r="FM45" s="122"/>
      <c r="FN45" s="122"/>
      <c r="FO45" s="122"/>
      <c r="FP45" s="122"/>
      <c r="FQ45" s="122"/>
      <c r="FR45" s="122"/>
      <c r="FS45" s="122"/>
      <c r="FT45" s="122"/>
      <c r="FU45" s="122"/>
      <c r="FV45" s="122"/>
      <c r="FW45" s="122"/>
      <c r="FX45" s="122"/>
      <c r="FY45" s="122"/>
      <c r="FZ45" s="122"/>
      <c r="GA45" s="122"/>
      <c r="GB45" s="122"/>
      <c r="GC45" s="122"/>
      <c r="GD45" s="122"/>
      <c r="GE45" s="122"/>
      <c r="GF45" s="122"/>
      <c r="GG45" s="122"/>
      <c r="GH45" s="122"/>
      <c r="GI45" s="122"/>
      <c r="GJ45" s="122"/>
      <c r="GK45" s="122"/>
      <c r="GL45" s="122"/>
      <c r="GM45" s="122"/>
      <c r="GN45" s="122"/>
      <c r="GO45" s="122"/>
      <c r="GP45" s="122"/>
      <c r="GQ45" s="122"/>
      <c r="GR45" s="122"/>
      <c r="GS45" s="122"/>
      <c r="GT45" s="122"/>
      <c r="GU45" s="122"/>
      <c r="GV45" s="122"/>
      <c r="GW45" s="122"/>
      <c r="GX45" s="122"/>
      <c r="GY45" s="122"/>
      <c r="GZ45" s="122"/>
      <c r="HA45" s="122"/>
      <c r="HB45" s="122"/>
      <c r="HC45" s="122"/>
      <c r="HD45" s="122"/>
      <c r="HE45" s="122"/>
      <c r="HF45" s="122"/>
      <c r="HG45" s="122"/>
      <c r="HH45" s="122"/>
      <c r="HI45" s="122"/>
      <c r="HJ45" s="122"/>
      <c r="HK45" s="122"/>
      <c r="HL45" s="122"/>
      <c r="HM45" s="122"/>
      <c r="HN45" s="122"/>
      <c r="HO45" s="122"/>
      <c r="HP45" s="122"/>
      <c r="HQ45" s="122"/>
      <c r="HR45" s="122"/>
      <c r="HS45" s="122"/>
      <c r="HT45" s="122"/>
      <c r="HU45" s="122"/>
      <c r="HV45" s="122"/>
      <c r="HW45" s="122"/>
      <c r="HX45" s="122"/>
      <c r="HY45" s="122"/>
      <c r="HZ45" s="122"/>
      <c r="IA45" s="122"/>
      <c r="IB45" s="122"/>
      <c r="IC45" s="122"/>
      <c r="ID45" s="122"/>
      <c r="IE45" s="122"/>
      <c r="IF45" s="122"/>
      <c r="IG45" s="122"/>
      <c r="IH45" s="122"/>
      <c r="II45" s="122"/>
      <c r="IJ45" s="122"/>
      <c r="IK45" s="122"/>
      <c r="IL45" s="122"/>
      <c r="IM45" s="122"/>
      <c r="IN45" s="122"/>
      <c r="IO45" s="122"/>
      <c r="IP45" s="122"/>
      <c r="IQ45" s="122"/>
      <c r="IR45" s="122"/>
      <c r="IS45" s="122"/>
      <c r="IT45" s="122"/>
      <c r="IU45" s="122"/>
      <c r="IV45" s="122"/>
    </row>
    <row r="46" spans="2:256" ht="16.5" customHeight="1" x14ac:dyDescent="0.25">
      <c r="B46" s="129"/>
      <c r="C46" s="359"/>
      <c r="D46" s="360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3"/>
      <c r="Q46" s="120"/>
      <c r="R46" s="121"/>
      <c r="S46" s="121"/>
      <c r="T46" s="121"/>
      <c r="U46" s="121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122"/>
      <c r="DR46" s="122"/>
      <c r="DS46" s="122"/>
      <c r="DT46" s="122"/>
      <c r="DU46" s="122"/>
      <c r="DV46" s="122"/>
      <c r="DW46" s="122"/>
      <c r="DX46" s="122"/>
      <c r="DY46" s="122"/>
      <c r="DZ46" s="122"/>
      <c r="EA46" s="122"/>
      <c r="EB46" s="122"/>
      <c r="EC46" s="122"/>
      <c r="ED46" s="122"/>
      <c r="EE46" s="122"/>
      <c r="EF46" s="122"/>
      <c r="EG46" s="122"/>
      <c r="EH46" s="122"/>
      <c r="EI46" s="122"/>
      <c r="EJ46" s="122"/>
      <c r="EK46" s="122"/>
      <c r="EL46" s="122"/>
      <c r="EM46" s="122"/>
      <c r="EN46" s="122"/>
      <c r="EO46" s="122"/>
      <c r="EP46" s="122"/>
      <c r="EQ46" s="122"/>
      <c r="ER46" s="122"/>
      <c r="ES46" s="122"/>
      <c r="ET46" s="122"/>
      <c r="EU46" s="122"/>
      <c r="EV46" s="122"/>
      <c r="EW46" s="122"/>
      <c r="EX46" s="122"/>
      <c r="EY46" s="122"/>
      <c r="EZ46" s="122"/>
      <c r="FA46" s="122"/>
      <c r="FB46" s="122"/>
      <c r="FC46" s="122"/>
      <c r="FD46" s="122"/>
      <c r="FE46" s="122"/>
      <c r="FF46" s="122"/>
      <c r="FG46" s="122"/>
      <c r="FH46" s="122"/>
      <c r="FI46" s="122"/>
      <c r="FJ46" s="122"/>
      <c r="FK46" s="122"/>
      <c r="FL46" s="122"/>
      <c r="FM46" s="122"/>
      <c r="FN46" s="122"/>
      <c r="FO46" s="122"/>
      <c r="FP46" s="122"/>
      <c r="FQ46" s="122"/>
      <c r="FR46" s="122"/>
      <c r="FS46" s="122"/>
      <c r="FT46" s="122"/>
      <c r="FU46" s="122"/>
      <c r="FV46" s="122"/>
      <c r="FW46" s="122"/>
      <c r="FX46" s="122"/>
      <c r="FY46" s="122"/>
      <c r="FZ46" s="122"/>
      <c r="GA46" s="122"/>
      <c r="GB46" s="122"/>
      <c r="GC46" s="122"/>
      <c r="GD46" s="122"/>
      <c r="GE46" s="122"/>
      <c r="GF46" s="122"/>
      <c r="GG46" s="122"/>
      <c r="GH46" s="122"/>
      <c r="GI46" s="122"/>
      <c r="GJ46" s="122"/>
      <c r="GK46" s="122"/>
      <c r="GL46" s="122"/>
      <c r="GM46" s="122"/>
      <c r="GN46" s="122"/>
      <c r="GO46" s="122"/>
      <c r="GP46" s="122"/>
      <c r="GQ46" s="122"/>
      <c r="GR46" s="122"/>
      <c r="GS46" s="122"/>
      <c r="GT46" s="122"/>
      <c r="GU46" s="122"/>
      <c r="GV46" s="122"/>
      <c r="GW46" s="122"/>
      <c r="GX46" s="122"/>
      <c r="GY46" s="122"/>
      <c r="GZ46" s="122"/>
      <c r="HA46" s="122"/>
      <c r="HB46" s="122"/>
      <c r="HC46" s="122"/>
      <c r="HD46" s="122"/>
      <c r="HE46" s="122"/>
      <c r="HF46" s="122"/>
      <c r="HG46" s="122"/>
      <c r="HH46" s="122"/>
      <c r="HI46" s="122"/>
      <c r="HJ46" s="122"/>
      <c r="HK46" s="122"/>
      <c r="HL46" s="122"/>
      <c r="HM46" s="122"/>
      <c r="HN46" s="122"/>
      <c r="HO46" s="122"/>
      <c r="HP46" s="122"/>
      <c r="HQ46" s="122"/>
      <c r="HR46" s="122"/>
      <c r="HS46" s="122"/>
      <c r="HT46" s="122"/>
      <c r="HU46" s="122"/>
      <c r="HV46" s="122"/>
      <c r="HW46" s="122"/>
      <c r="HX46" s="122"/>
      <c r="HY46" s="122"/>
      <c r="HZ46" s="122"/>
      <c r="IA46" s="122"/>
      <c r="IB46" s="122"/>
      <c r="IC46" s="122"/>
      <c r="ID46" s="122"/>
      <c r="IE46" s="122"/>
      <c r="IF46" s="122"/>
      <c r="IG46" s="122"/>
      <c r="IH46" s="122"/>
      <c r="II46" s="122"/>
      <c r="IJ46" s="122"/>
      <c r="IK46" s="122"/>
      <c r="IL46" s="122"/>
      <c r="IM46" s="122"/>
      <c r="IN46" s="122"/>
      <c r="IO46" s="122"/>
      <c r="IP46" s="122"/>
      <c r="IQ46" s="122"/>
      <c r="IR46" s="122"/>
      <c r="IS46" s="122"/>
      <c r="IT46" s="122"/>
      <c r="IU46" s="122"/>
      <c r="IV46" s="122"/>
    </row>
    <row r="47" spans="2:256" ht="16.5" hidden="1" customHeight="1" x14ac:dyDescent="0.25">
      <c r="B47" s="130" t="s">
        <v>43</v>
      </c>
      <c r="C47" s="359"/>
      <c r="D47" s="360"/>
      <c r="E47" s="221">
        <v>1</v>
      </c>
      <c r="F47" s="221">
        <v>1</v>
      </c>
      <c r="G47" s="221">
        <v>1</v>
      </c>
      <c r="H47" s="221">
        <v>1</v>
      </c>
      <c r="I47" s="221">
        <v>1</v>
      </c>
      <c r="J47" s="221">
        <v>1</v>
      </c>
      <c r="K47" s="221">
        <v>1</v>
      </c>
      <c r="L47" s="221">
        <v>1</v>
      </c>
      <c r="M47" s="221">
        <v>1</v>
      </c>
      <c r="N47" s="221">
        <v>1</v>
      </c>
      <c r="O47" s="221">
        <v>1</v>
      </c>
      <c r="P47" s="222">
        <v>1</v>
      </c>
      <c r="Q47" s="120"/>
      <c r="R47" s="121"/>
      <c r="S47" s="121"/>
      <c r="T47" s="121"/>
      <c r="U47" s="121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2"/>
      <c r="DN47" s="122"/>
      <c r="DO47" s="122"/>
      <c r="DP47" s="122"/>
      <c r="DQ47" s="122"/>
      <c r="DR47" s="122"/>
      <c r="DS47" s="122"/>
      <c r="DT47" s="122"/>
      <c r="DU47" s="122"/>
      <c r="DV47" s="122"/>
      <c r="DW47" s="122"/>
      <c r="DX47" s="122"/>
      <c r="DY47" s="122"/>
      <c r="DZ47" s="122"/>
      <c r="EA47" s="122"/>
      <c r="EB47" s="122"/>
      <c r="EC47" s="122"/>
      <c r="ED47" s="122"/>
      <c r="EE47" s="122"/>
      <c r="EF47" s="122"/>
      <c r="EG47" s="122"/>
      <c r="EH47" s="122"/>
      <c r="EI47" s="122"/>
      <c r="EJ47" s="122"/>
      <c r="EK47" s="122"/>
      <c r="EL47" s="122"/>
      <c r="EM47" s="122"/>
      <c r="EN47" s="122"/>
      <c r="EO47" s="122"/>
      <c r="EP47" s="122"/>
      <c r="EQ47" s="122"/>
      <c r="ER47" s="122"/>
      <c r="ES47" s="122"/>
      <c r="ET47" s="122"/>
      <c r="EU47" s="122"/>
      <c r="EV47" s="122"/>
      <c r="EW47" s="122"/>
      <c r="EX47" s="122"/>
      <c r="EY47" s="122"/>
      <c r="EZ47" s="122"/>
      <c r="FA47" s="122"/>
      <c r="FB47" s="122"/>
      <c r="FC47" s="122"/>
      <c r="FD47" s="122"/>
      <c r="FE47" s="122"/>
      <c r="FF47" s="122"/>
      <c r="FG47" s="122"/>
      <c r="FH47" s="122"/>
      <c r="FI47" s="122"/>
      <c r="FJ47" s="122"/>
      <c r="FK47" s="122"/>
      <c r="FL47" s="122"/>
      <c r="FM47" s="122"/>
      <c r="FN47" s="122"/>
      <c r="FO47" s="122"/>
      <c r="FP47" s="122"/>
      <c r="FQ47" s="122"/>
      <c r="FR47" s="122"/>
      <c r="FS47" s="122"/>
      <c r="FT47" s="122"/>
      <c r="FU47" s="122"/>
      <c r="FV47" s="122"/>
      <c r="FW47" s="122"/>
      <c r="FX47" s="122"/>
      <c r="FY47" s="122"/>
      <c r="FZ47" s="122"/>
      <c r="GA47" s="122"/>
      <c r="GB47" s="122"/>
      <c r="GC47" s="122"/>
      <c r="GD47" s="122"/>
      <c r="GE47" s="122"/>
      <c r="GF47" s="122"/>
      <c r="GG47" s="122"/>
      <c r="GH47" s="122"/>
      <c r="GI47" s="122"/>
      <c r="GJ47" s="122"/>
      <c r="GK47" s="122"/>
      <c r="GL47" s="122"/>
      <c r="GM47" s="122"/>
      <c r="GN47" s="122"/>
      <c r="GO47" s="122"/>
      <c r="GP47" s="122"/>
      <c r="GQ47" s="122"/>
      <c r="GR47" s="122"/>
      <c r="GS47" s="122"/>
      <c r="GT47" s="122"/>
      <c r="GU47" s="122"/>
      <c r="GV47" s="122"/>
      <c r="GW47" s="122"/>
      <c r="GX47" s="122"/>
      <c r="GY47" s="122"/>
      <c r="GZ47" s="122"/>
      <c r="HA47" s="122"/>
      <c r="HB47" s="122"/>
      <c r="HC47" s="122"/>
      <c r="HD47" s="122"/>
      <c r="HE47" s="122"/>
      <c r="HF47" s="122"/>
      <c r="HG47" s="122"/>
      <c r="HH47" s="122"/>
      <c r="HI47" s="122"/>
      <c r="HJ47" s="122"/>
      <c r="HK47" s="122"/>
      <c r="HL47" s="122"/>
      <c r="HM47" s="122"/>
      <c r="HN47" s="122"/>
      <c r="HO47" s="122"/>
      <c r="HP47" s="122"/>
      <c r="HQ47" s="122"/>
      <c r="HR47" s="122"/>
      <c r="HS47" s="122"/>
      <c r="HT47" s="122"/>
      <c r="HU47" s="122"/>
      <c r="HV47" s="122"/>
      <c r="HW47" s="122"/>
      <c r="HX47" s="122"/>
      <c r="HY47" s="122"/>
      <c r="HZ47" s="122"/>
      <c r="IA47" s="122"/>
      <c r="IB47" s="122"/>
      <c r="IC47" s="122"/>
      <c r="ID47" s="122"/>
      <c r="IE47" s="122"/>
      <c r="IF47" s="122"/>
      <c r="IG47" s="122"/>
      <c r="IH47" s="122"/>
      <c r="II47" s="122"/>
      <c r="IJ47" s="122"/>
      <c r="IK47" s="122"/>
      <c r="IL47" s="122"/>
      <c r="IM47" s="122"/>
      <c r="IN47" s="122"/>
      <c r="IO47" s="122"/>
      <c r="IP47" s="122"/>
      <c r="IQ47" s="122"/>
      <c r="IR47" s="122"/>
      <c r="IS47" s="122"/>
      <c r="IT47" s="122"/>
      <c r="IU47" s="122"/>
      <c r="IV47" s="122"/>
    </row>
    <row r="48" spans="2:256" ht="16.5" hidden="1" customHeight="1" x14ac:dyDescent="0.25">
      <c r="B48" s="131"/>
      <c r="C48" s="359"/>
      <c r="D48" s="360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5"/>
      <c r="Q48" s="120"/>
      <c r="R48" s="121"/>
      <c r="S48" s="121"/>
      <c r="T48" s="121"/>
      <c r="U48" s="121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2"/>
      <c r="DL48" s="122"/>
      <c r="DM48" s="122"/>
      <c r="DN48" s="122"/>
      <c r="DO48" s="122"/>
      <c r="DP48" s="122"/>
      <c r="DQ48" s="122"/>
      <c r="DR48" s="122"/>
      <c r="DS48" s="122"/>
      <c r="DT48" s="122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22"/>
      <c r="EF48" s="122"/>
      <c r="EG48" s="122"/>
      <c r="EH48" s="122"/>
      <c r="EI48" s="122"/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  <c r="ET48" s="122"/>
      <c r="EU48" s="122"/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122"/>
      <c r="FI48" s="122"/>
      <c r="FJ48" s="122"/>
      <c r="FK48" s="122"/>
      <c r="FL48" s="122"/>
      <c r="FM48" s="122"/>
      <c r="FN48" s="122"/>
      <c r="FO48" s="122"/>
      <c r="FP48" s="122"/>
      <c r="FQ48" s="122"/>
      <c r="FR48" s="122"/>
      <c r="FS48" s="122"/>
      <c r="FT48" s="122"/>
      <c r="FU48" s="122"/>
      <c r="FV48" s="122"/>
      <c r="FW48" s="122"/>
      <c r="FX48" s="122"/>
      <c r="FY48" s="122"/>
      <c r="FZ48" s="122"/>
      <c r="GA48" s="122"/>
      <c r="GB48" s="122"/>
      <c r="GC48" s="122"/>
      <c r="GD48" s="122"/>
      <c r="GE48" s="122"/>
      <c r="GF48" s="122"/>
      <c r="GG48" s="122"/>
      <c r="GH48" s="122"/>
      <c r="GI48" s="122"/>
      <c r="GJ48" s="122"/>
      <c r="GK48" s="122"/>
      <c r="GL48" s="122"/>
      <c r="GM48" s="122"/>
      <c r="GN48" s="122"/>
      <c r="GO48" s="122"/>
      <c r="GP48" s="122"/>
      <c r="GQ48" s="122"/>
      <c r="GR48" s="122"/>
      <c r="GS48" s="122"/>
      <c r="GT48" s="122"/>
      <c r="GU48" s="122"/>
      <c r="GV48" s="122"/>
      <c r="GW48" s="122"/>
      <c r="GX48" s="122"/>
      <c r="GY48" s="122"/>
      <c r="GZ48" s="122"/>
      <c r="HA48" s="122"/>
      <c r="HB48" s="122"/>
      <c r="HC48" s="122"/>
      <c r="HD48" s="122"/>
      <c r="HE48" s="122"/>
      <c r="HF48" s="122"/>
      <c r="HG48" s="122"/>
      <c r="HH48" s="122"/>
      <c r="HI48" s="122"/>
      <c r="HJ48" s="122"/>
      <c r="HK48" s="122"/>
      <c r="HL48" s="122"/>
      <c r="HM48" s="122"/>
      <c r="HN48" s="122"/>
      <c r="HO48" s="122"/>
      <c r="HP48" s="122"/>
      <c r="HQ48" s="122"/>
      <c r="HR48" s="122"/>
      <c r="HS48" s="122"/>
      <c r="HT48" s="122"/>
      <c r="HU48" s="122"/>
      <c r="HV48" s="122"/>
      <c r="HW48" s="122"/>
      <c r="HX48" s="122"/>
      <c r="HY48" s="122"/>
      <c r="HZ48" s="122"/>
      <c r="IA48" s="122"/>
      <c r="IB48" s="122"/>
      <c r="IC48" s="122"/>
      <c r="ID48" s="122"/>
      <c r="IE48" s="122"/>
      <c r="IF48" s="122"/>
      <c r="IG48" s="122"/>
      <c r="IH48" s="122"/>
      <c r="II48" s="122"/>
      <c r="IJ48" s="122"/>
      <c r="IK48" s="122"/>
      <c r="IL48" s="122"/>
      <c r="IM48" s="122"/>
      <c r="IN48" s="122"/>
      <c r="IO48" s="122"/>
      <c r="IP48" s="122"/>
      <c r="IQ48" s="122"/>
      <c r="IR48" s="122"/>
      <c r="IS48" s="122"/>
      <c r="IT48" s="122"/>
      <c r="IU48" s="122"/>
      <c r="IV48" s="122"/>
    </row>
    <row r="49" spans="2:256" ht="16.5" hidden="1" customHeight="1" x14ac:dyDescent="0.2">
      <c r="B49" s="112"/>
      <c r="C49" s="84"/>
      <c r="D49" s="84"/>
      <c r="E49" s="256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8"/>
    </row>
    <row r="50" spans="2:256" ht="16.5" hidden="1" customHeight="1" x14ac:dyDescent="0.25">
      <c r="B50" s="112"/>
      <c r="C50" s="359"/>
      <c r="D50" s="360"/>
      <c r="E50" s="259"/>
      <c r="F50" s="260"/>
      <c r="G50" s="260"/>
      <c r="H50" s="250"/>
      <c r="I50" s="250"/>
      <c r="J50" s="250"/>
      <c r="K50" s="250"/>
      <c r="L50" s="250"/>
      <c r="M50" s="250"/>
      <c r="N50" s="250"/>
      <c r="O50" s="250"/>
      <c r="P50" s="251"/>
      <c r="Q50" s="120"/>
      <c r="R50" s="121"/>
      <c r="S50" s="121"/>
      <c r="T50" s="121"/>
      <c r="U50" s="121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122"/>
      <c r="EX50" s="122"/>
      <c r="EY50" s="122"/>
      <c r="EZ50" s="122"/>
      <c r="FA50" s="122"/>
      <c r="FB50" s="122"/>
      <c r="FC50" s="122"/>
      <c r="FD50" s="122"/>
      <c r="FE50" s="122"/>
      <c r="FF50" s="122"/>
      <c r="FG50" s="122"/>
      <c r="FH50" s="122"/>
      <c r="FI50" s="122"/>
      <c r="FJ50" s="122"/>
      <c r="FK50" s="122"/>
      <c r="FL50" s="122"/>
      <c r="FM50" s="122"/>
      <c r="FN50" s="122"/>
      <c r="FO50" s="122"/>
      <c r="FP50" s="122"/>
      <c r="FQ50" s="122"/>
      <c r="FR50" s="122"/>
      <c r="FS50" s="122"/>
      <c r="FT50" s="122"/>
      <c r="FU50" s="122"/>
      <c r="FV50" s="122"/>
      <c r="FW50" s="122"/>
      <c r="FX50" s="122"/>
      <c r="FY50" s="122"/>
      <c r="FZ50" s="122"/>
      <c r="GA50" s="122"/>
      <c r="GB50" s="122"/>
      <c r="GC50" s="122"/>
      <c r="GD50" s="122"/>
      <c r="GE50" s="122"/>
      <c r="GF50" s="122"/>
      <c r="GG50" s="122"/>
      <c r="GH50" s="122"/>
      <c r="GI50" s="122"/>
      <c r="GJ50" s="122"/>
      <c r="GK50" s="122"/>
      <c r="GL50" s="122"/>
      <c r="GM50" s="122"/>
      <c r="GN50" s="122"/>
      <c r="GO50" s="122"/>
      <c r="GP50" s="122"/>
      <c r="GQ50" s="122"/>
      <c r="GR50" s="122"/>
      <c r="GS50" s="122"/>
      <c r="GT50" s="122"/>
      <c r="GU50" s="122"/>
      <c r="GV50" s="122"/>
      <c r="GW50" s="122"/>
      <c r="GX50" s="122"/>
      <c r="GY50" s="122"/>
      <c r="GZ50" s="122"/>
      <c r="HA50" s="122"/>
      <c r="HB50" s="122"/>
      <c r="HC50" s="122"/>
      <c r="HD50" s="122"/>
      <c r="HE50" s="122"/>
      <c r="HF50" s="122"/>
      <c r="HG50" s="122"/>
      <c r="HH50" s="122"/>
      <c r="HI50" s="122"/>
      <c r="HJ50" s="122"/>
      <c r="HK50" s="122"/>
      <c r="HL50" s="122"/>
      <c r="HM50" s="122"/>
      <c r="HN50" s="122"/>
      <c r="HO50" s="122"/>
      <c r="HP50" s="122"/>
      <c r="HQ50" s="122"/>
      <c r="HR50" s="122"/>
      <c r="HS50" s="122"/>
      <c r="HT50" s="122"/>
      <c r="HU50" s="122"/>
      <c r="HV50" s="122"/>
      <c r="HW50" s="122"/>
      <c r="HX50" s="122"/>
      <c r="HY50" s="122"/>
      <c r="HZ50" s="122"/>
      <c r="IA50" s="122"/>
      <c r="IB50" s="122"/>
      <c r="IC50" s="122"/>
      <c r="ID50" s="122"/>
      <c r="IE50" s="122"/>
      <c r="IF50" s="122"/>
      <c r="IG50" s="122"/>
      <c r="IH50" s="122"/>
      <c r="II50" s="122"/>
      <c r="IJ50" s="122"/>
      <c r="IK50" s="122"/>
      <c r="IL50" s="122"/>
      <c r="IM50" s="122"/>
      <c r="IN50" s="122"/>
      <c r="IO50" s="122"/>
      <c r="IP50" s="122"/>
      <c r="IQ50" s="122"/>
      <c r="IR50" s="122"/>
      <c r="IS50" s="122"/>
      <c r="IT50" s="122"/>
      <c r="IU50" s="122"/>
      <c r="IV50" s="122"/>
    </row>
    <row r="51" spans="2:256" ht="16.5" hidden="1" customHeight="1" x14ac:dyDescent="0.25">
      <c r="B51" s="118" t="s">
        <v>44</v>
      </c>
      <c r="C51" s="359" t="s">
        <v>45</v>
      </c>
      <c r="D51" s="360"/>
      <c r="E51" s="250">
        <f>IF(E$45&gt;E$7,(E$7/E$45)*E$43*E$44,E$43*E$44)</f>
        <v>0</v>
      </c>
      <c r="F51" s="250">
        <f>IF(E$45&gt;E$7,IF(SUM(E$7:F$7)&gt;E$45,(E$45-E$7)/E$45*E$43*E$44,(SUM(E$7:F$7)-E$7)/E$45*E$43*E$44),0)</f>
        <v>0</v>
      </c>
      <c r="G51" s="250">
        <f>IF(E$45&gt;SUM(E$7:F$7),IF(SUM(E$7:G$7)&gt;E$45,(E$45-SUM(E$7:F$7))/E$45*E$43*E$44,(SUM(E$7:G$7)-SUM(E$7:F$7))/E$45*E$43*E$44),0)</f>
        <v>0</v>
      </c>
      <c r="H51" s="250">
        <f>IF(E$45&gt;SUM(E$7:G$7),IF(SUM(E$7:H$7)&gt;E$45,(E$45-SUM(E$7:G$7))/E$45*E$43*E$44,(SUM(E$7:H$7)-SUM(E$7:G$7))/E$45*E$43*E$44),0)</f>
        <v>0</v>
      </c>
      <c r="I51" s="250">
        <f>IF(E$45&gt;SUM(E$7:H$7),IF(SUM(E$7:I$7)&gt;E$45,(E$45-SUM(E$7:H$7))/E$45*E$43*E$44,(SUM(E$7:I$7)-SUM(E$7:H$7))/E$45*E$43*E$44),0)</f>
        <v>0</v>
      </c>
      <c r="J51" s="250">
        <f>IF(E$45&gt;SUM(E$7:I$7),IF(SUM(E$7:J$7)&gt;E$45,(E$45-SUM(E$7:I$7))/E$45*E$43*E$44,(SUM(E$7:J$7)-SUM(E$7:I$7))/E$45*E$43*E$44),0)</f>
        <v>0</v>
      </c>
      <c r="K51" s="250">
        <f>IF(E$45&gt;SUM(E$7:J$7),IF(SUM(E$7:K$7)&gt;E$45,(E$45-SUM(E$7:J$7))/E$45*E$43*E$44,(SUM(E$7:K$7)-SUM(E$7:J$7))/E$45*E$43*E$44),0)</f>
        <v>0</v>
      </c>
      <c r="L51" s="250">
        <f>IF(E$45&gt;SUM(E$7:K$7),IF(SUM(E$7:L$7)&gt;E$45,(E$45-SUM(E$7:K$7))/E$45*E$43*E$44,(SUM(E$7:L$7)-SUM(E$7:K$7))/E$45*E$43*E$44),0)</f>
        <v>0</v>
      </c>
      <c r="M51" s="250">
        <f>IF(E$45&gt;SUM(E$7:L$7),IF(SUM(E$7:M$7)&gt;E$45,(E$45-SUM(E$7:L$7))/E$45*E$43*E$44,(SUM(E$7:M$7)-SUM(E$7:L$7))/E$45*E$43*E$44),0)</f>
        <v>0</v>
      </c>
      <c r="N51" s="250">
        <f>IF(E$45&gt;SUM(E$7:M$7),IF(SUM(E$7:N$7)&gt;E$45,(E$45-SUM(E$7:M$7))/E$45*E$43*E$44,(SUM(E$7:N$7)-SUM(E$7:M$7))/E$45*E$43*E$44),0)</f>
        <v>0</v>
      </c>
      <c r="O51" s="250">
        <f>IF(E$45&gt;SUM(E$7:N$7),IF(SUM(E$7:O$7)&gt;E$45,(E$45-SUM(E$7:N$7))/E$45*E$43*E$44,(SUM(E$7:O$7)-SUM(E$7:N$7))/E$45*E$43*E$44),0)</f>
        <v>0</v>
      </c>
      <c r="P51" s="251">
        <f>IF(E$45&gt;SUM(E$7:O$7),IF(SUM(E$7:P$7)&gt;E$45,(E$45-SUM(E$7:O$7))/E$45*E$43*E$44,(SUM(E$7:P$7)-SUM(E$7:O$7))/E$45*E$43*E$44),0)</f>
        <v>0</v>
      </c>
      <c r="Q51" s="120"/>
      <c r="R51" s="121"/>
      <c r="S51" s="121"/>
      <c r="T51" s="121"/>
      <c r="U51" s="121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2"/>
      <c r="DN51" s="122"/>
      <c r="DO51" s="122"/>
      <c r="DP51" s="122"/>
      <c r="DQ51" s="122"/>
      <c r="DR51" s="122"/>
      <c r="DS51" s="122"/>
      <c r="DT51" s="122"/>
      <c r="DU51" s="122"/>
      <c r="DV51" s="122"/>
      <c r="DW51" s="122"/>
      <c r="DX51" s="122"/>
      <c r="DY51" s="122"/>
      <c r="DZ51" s="122"/>
      <c r="EA51" s="122"/>
      <c r="EB51" s="122"/>
      <c r="EC51" s="122"/>
      <c r="ED51" s="122"/>
      <c r="EE51" s="122"/>
      <c r="EF51" s="122"/>
      <c r="EG51" s="122"/>
      <c r="EH51" s="122"/>
      <c r="EI51" s="122"/>
      <c r="EJ51" s="122"/>
      <c r="EK51" s="122"/>
      <c r="EL51" s="122"/>
      <c r="EM51" s="122"/>
      <c r="EN51" s="122"/>
      <c r="EO51" s="122"/>
      <c r="EP51" s="122"/>
      <c r="EQ51" s="122"/>
      <c r="ER51" s="122"/>
      <c r="ES51" s="122"/>
      <c r="ET51" s="122"/>
      <c r="EU51" s="122"/>
      <c r="EV51" s="122"/>
      <c r="EW51" s="122"/>
      <c r="EX51" s="122"/>
      <c r="EY51" s="122"/>
      <c r="EZ51" s="122"/>
      <c r="FA51" s="122"/>
      <c r="FB51" s="122"/>
      <c r="FC51" s="122"/>
      <c r="FD51" s="122"/>
      <c r="FE51" s="122"/>
      <c r="FF51" s="122"/>
      <c r="FG51" s="122"/>
      <c r="FH51" s="122"/>
      <c r="FI51" s="122"/>
      <c r="FJ51" s="122"/>
      <c r="FK51" s="122"/>
      <c r="FL51" s="122"/>
      <c r="FM51" s="122"/>
      <c r="FN51" s="122"/>
      <c r="FO51" s="122"/>
      <c r="FP51" s="122"/>
      <c r="FQ51" s="122"/>
      <c r="FR51" s="122"/>
      <c r="FS51" s="122"/>
      <c r="FT51" s="122"/>
      <c r="FU51" s="122"/>
      <c r="FV51" s="122"/>
      <c r="FW51" s="122"/>
      <c r="FX51" s="122"/>
      <c r="FY51" s="122"/>
      <c r="FZ51" s="122"/>
      <c r="GA51" s="122"/>
      <c r="GB51" s="122"/>
      <c r="GC51" s="122"/>
      <c r="GD51" s="122"/>
      <c r="GE51" s="122"/>
      <c r="GF51" s="122"/>
      <c r="GG51" s="122"/>
      <c r="GH51" s="122"/>
      <c r="GI51" s="122"/>
      <c r="GJ51" s="122"/>
      <c r="GK51" s="122"/>
      <c r="GL51" s="122"/>
      <c r="GM51" s="122"/>
      <c r="GN51" s="122"/>
      <c r="GO51" s="122"/>
      <c r="GP51" s="122"/>
      <c r="GQ51" s="122"/>
      <c r="GR51" s="122"/>
      <c r="GS51" s="122"/>
      <c r="GT51" s="122"/>
      <c r="GU51" s="122"/>
      <c r="GV51" s="122"/>
      <c r="GW51" s="122"/>
      <c r="GX51" s="122"/>
      <c r="GY51" s="122"/>
      <c r="GZ51" s="122"/>
      <c r="HA51" s="122"/>
      <c r="HB51" s="122"/>
      <c r="HC51" s="122"/>
      <c r="HD51" s="122"/>
      <c r="HE51" s="122"/>
      <c r="HF51" s="122"/>
      <c r="HG51" s="122"/>
      <c r="HH51" s="122"/>
      <c r="HI51" s="122"/>
      <c r="HJ51" s="122"/>
      <c r="HK51" s="122"/>
      <c r="HL51" s="122"/>
      <c r="HM51" s="122"/>
      <c r="HN51" s="122"/>
      <c r="HO51" s="122"/>
      <c r="HP51" s="122"/>
      <c r="HQ51" s="122"/>
      <c r="HR51" s="122"/>
      <c r="HS51" s="122"/>
      <c r="HT51" s="122"/>
      <c r="HU51" s="122"/>
      <c r="HV51" s="122"/>
      <c r="HW51" s="122"/>
      <c r="HX51" s="122"/>
      <c r="HY51" s="122"/>
      <c r="HZ51" s="122"/>
      <c r="IA51" s="122"/>
      <c r="IB51" s="122"/>
      <c r="IC51" s="122"/>
      <c r="ID51" s="122"/>
      <c r="IE51" s="122"/>
      <c r="IF51" s="122"/>
      <c r="IG51" s="122"/>
      <c r="IH51" s="122"/>
      <c r="II51" s="122"/>
      <c r="IJ51" s="122"/>
      <c r="IK51" s="122"/>
      <c r="IL51" s="122"/>
      <c r="IM51" s="122"/>
      <c r="IN51" s="122"/>
      <c r="IO51" s="122"/>
      <c r="IP51" s="122"/>
      <c r="IQ51" s="122"/>
      <c r="IR51" s="122"/>
      <c r="IS51" s="122"/>
      <c r="IT51" s="122"/>
      <c r="IU51" s="122"/>
      <c r="IV51" s="122"/>
    </row>
    <row r="52" spans="2:256" ht="16.5" hidden="1" customHeight="1" x14ac:dyDescent="0.25">
      <c r="B52" s="118"/>
      <c r="C52" s="359" t="s">
        <v>46</v>
      </c>
      <c r="D52" s="360"/>
      <c r="E52" s="250"/>
      <c r="F52" s="250">
        <f>IF(F$45&gt;F$7,(F$7/F$45)*F$43*F$44,F$43*F$44)</f>
        <v>0</v>
      </c>
      <c r="G52" s="250">
        <f>IF(F$45&gt;F$7,IF(SUM(F$7:G$7)&gt;F$45,(F$45-F$7)/F$45*F$43*F$44,(SUM(F$7:G$7)-F$7)/F$45*F$43*F$44),0)</f>
        <v>0</v>
      </c>
      <c r="H52" s="250">
        <f>IF(F$45&gt;SUM(F$7:G$7),IF(SUM(F$7:H$7)&gt;F$45,(F$45-SUM(F$7:G$7))/F$45*F$43*F$44,(SUM(F$7:H$7)-SUM(F$7:G$7))/F$45*F$43*F$44),0)</f>
        <v>0</v>
      </c>
      <c r="I52" s="250">
        <f>IF(F$45&gt;SUM(F$7:H$7),IF(SUM(F$7:I$7)&gt;F$45,(F$45-SUM(F$7:H$7))/F$45*F$43*F$44,(SUM(F$7:I$7)-SUM(F$7:H$7))/F$45*F$43*F$44),0)</f>
        <v>0</v>
      </c>
      <c r="J52" s="250">
        <f>IF(F$45&gt;SUM(F$7:I$7),IF(SUM(F$7:J$7)&gt;F$45,(F$45-SUM(F$7:I$7))/F$45*F$43*F$44,(SUM(F$7:J$7)-SUM(F$7:I$7))/F$45*F$43*F$44),0)</f>
        <v>0</v>
      </c>
      <c r="K52" s="250">
        <f>IF(F$45&gt;SUM(F$7:J$7),IF(SUM(F$7:K$7)&gt;F$45,(F$45-SUM(F$7:J$7))/F$45*F$43*F$44,(SUM(F$7:K$7)-SUM(F$7:J$7))/F$45*F$43*F$44),0)</f>
        <v>0</v>
      </c>
      <c r="L52" s="250">
        <f>IF(F$45&gt;SUM(F$7:K$7),IF(SUM(F$7:L$7)&gt;F$45,(F$45-SUM(F$7:K$7))/F$45*F$43*F$44,(SUM(F$7:L$7)-SUM(F$7:K$7))/F$45*F$43*F$44),0)</f>
        <v>0</v>
      </c>
      <c r="M52" s="250">
        <f>IF(F$45&gt;SUM(F$7:L$7),IF(SUM(F$7:M$7)&gt;F$45,(F$45-SUM(F$7:L$7))/F$45*F$43*F$44,(SUM(F$7:M$7)-SUM(F$7:L$7))/F$45*F$43*F$44),0)</f>
        <v>0</v>
      </c>
      <c r="N52" s="250">
        <f>IF(F$45&gt;SUM(F$7:M$7),IF(SUM(F$7:N$7)&gt;F$45,(F$45-SUM(F$7:M$7))/F$45*F$43*F$44,(SUM(F$7:N$7)-SUM(F$7:M$7))/F$45*F$43*F$44),0)</f>
        <v>0</v>
      </c>
      <c r="O52" s="250">
        <f>IF(F$45&gt;SUM(F$7:N$7),IF(SUM(F$7:O$7)&gt;F$45,(F$45-SUM(F$7:N$7))/F$45*F$43*F$44,(SUM(F$7:O$7)-SUM(F$7:N$7))/F$45*F$43*F$44),0)</f>
        <v>0</v>
      </c>
      <c r="P52" s="251">
        <f>IF(F$45&gt;SUM(F$7:O$7),IF(SUM(F$7:P$7)&gt;F$45,(F$45-SUM(F$7:O$7))/F$45*F$43*F$44,(SUM(F$7:P$7)-SUM(F$7:O$7))/F$45*F$43*F$44),0)</f>
        <v>0</v>
      </c>
      <c r="Q52" s="120"/>
      <c r="R52" s="121"/>
      <c r="S52" s="121"/>
      <c r="T52" s="121"/>
      <c r="U52" s="121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2"/>
      <c r="IP52" s="122"/>
      <c r="IQ52" s="122"/>
      <c r="IR52" s="122"/>
      <c r="IS52" s="122"/>
      <c r="IT52" s="122"/>
      <c r="IU52" s="122"/>
      <c r="IV52" s="122"/>
    </row>
    <row r="53" spans="2:256" ht="16.5" hidden="1" customHeight="1" x14ac:dyDescent="0.25">
      <c r="B53" s="118"/>
      <c r="C53" s="359" t="s">
        <v>47</v>
      </c>
      <c r="D53" s="360"/>
      <c r="E53" s="250"/>
      <c r="F53" s="250"/>
      <c r="G53" s="250">
        <f>IF(G$45&gt;G$7,(G$7/G$45)*G$43*G$44,G$43*G$44)</f>
        <v>0</v>
      </c>
      <c r="H53" s="250">
        <f>IF(G$45&gt;G$7,IF(SUM(G$7:H$7)&gt;G$45,(G$45-G$7)/G$45*G$43*G$44,(SUM(G$7:H$7)-G$7)/G$45*G$43*G$44),0)</f>
        <v>0</v>
      </c>
      <c r="I53" s="250">
        <f>IF(G$45&gt;SUM(G$7:H$7),IF(SUM(G$7:I$7)&gt;G$45,(G$45-SUM(G$7:H$7))/G$45*G$43*G$44,(SUM(G$7:I$7)-SUM(G$7:H$7))/G$45*G$43*G$44),0)</f>
        <v>0</v>
      </c>
      <c r="J53" s="250">
        <f>IF(G$45&gt;SUM(G$7:I$7),IF(SUM(G$7:J$7)&gt;G$45,(G$45-SUM(G$7:I$7))/G$45*G$43*G$44,(SUM(G$7:J$7)-SUM(G$7:I$7))/G$45*G$43*G$44),0)</f>
        <v>0</v>
      </c>
      <c r="K53" s="250">
        <f>IF(G$45&gt;SUM(G$7:J$7),IF(SUM(G$7:K$7)&gt;G$45,(G$45-SUM(G$7:J$7))/G$45*G$43*G$44,(SUM(G$7:K$7)-SUM(G$7:J$7))/G$45*G$43*G$44),0)</f>
        <v>0</v>
      </c>
      <c r="L53" s="250">
        <f>IF(G$45&gt;SUM(G$7:K$7),IF(SUM(G$7:L$7)&gt;G$45,(G$45-SUM(G$7:K$7))/G$45*G$43*G$44,(SUM(G$7:L$7)-SUM(G$7:K$7))/G$45*G$43*G$44),0)</f>
        <v>0</v>
      </c>
      <c r="M53" s="250">
        <f>IF(G$45&gt;SUM(G$7:L$7),IF(SUM(G$7:M$7)&gt;G$45,(G$45-SUM(G$7:L$7))/G$45*G$43*G$44,(SUM(G$7:M$7)-SUM(G$7:L$7))/G$45*G$43*G$44),0)</f>
        <v>0</v>
      </c>
      <c r="N53" s="250">
        <f>IF(G$45&gt;SUM(G$7:M$7),IF(SUM(G$7:N$7)&gt;G$45,(G$45-SUM(G$7:M$7))/G$45*G$43*G$44,(SUM(G$7:N$7)-SUM(G$7:M$7))/G$45*G$43*G$44),0)</f>
        <v>0</v>
      </c>
      <c r="O53" s="250">
        <f>IF(G$45&gt;SUM(G$7:N$7),IF(SUM(G$7:O$7)&gt;G$45,(G$45-SUM(G$7:N$7))/G$45*G$43*G$44,(SUM(G$7:O$7)-SUM(G$7:N$7))/G$45*G$43*G$44),0)</f>
        <v>0</v>
      </c>
      <c r="P53" s="251">
        <f>IF(G$45&gt;SUM(G$7:O$7),IF(SUM(G$7:P$7)&gt;G$45,(G$45-SUM(G$7:O$7))/G$45*G$43*G$44,(SUM(G$7:P$7)-SUM(G$7:O$7))/G$45*G$43*G$44),0)</f>
        <v>0</v>
      </c>
      <c r="Q53" s="120"/>
      <c r="R53" s="121"/>
      <c r="S53" s="121"/>
      <c r="T53" s="121"/>
      <c r="U53" s="121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G53" s="122"/>
      <c r="DH53" s="122"/>
      <c r="DI53" s="122"/>
      <c r="DJ53" s="122"/>
      <c r="DK53" s="122"/>
      <c r="DL53" s="122"/>
      <c r="DM53" s="122"/>
      <c r="DN53" s="122"/>
      <c r="DO53" s="122"/>
      <c r="DP53" s="122"/>
      <c r="DQ53" s="122"/>
      <c r="DR53" s="122"/>
      <c r="DS53" s="122"/>
      <c r="DT53" s="122"/>
      <c r="DU53" s="122"/>
      <c r="DV53" s="122"/>
      <c r="DW53" s="122"/>
      <c r="DX53" s="122"/>
      <c r="DY53" s="122"/>
      <c r="DZ53" s="122"/>
      <c r="EA53" s="122"/>
      <c r="EB53" s="122"/>
      <c r="EC53" s="122"/>
      <c r="ED53" s="122"/>
      <c r="EE53" s="122"/>
      <c r="EF53" s="122"/>
      <c r="EG53" s="122"/>
      <c r="EH53" s="122"/>
      <c r="EI53" s="122"/>
      <c r="EJ53" s="122"/>
      <c r="EK53" s="122"/>
      <c r="EL53" s="122"/>
      <c r="EM53" s="122"/>
      <c r="EN53" s="122"/>
      <c r="EO53" s="122"/>
      <c r="EP53" s="122"/>
      <c r="EQ53" s="122"/>
      <c r="ER53" s="122"/>
      <c r="ES53" s="122"/>
      <c r="ET53" s="122"/>
      <c r="EU53" s="122"/>
      <c r="EV53" s="122"/>
      <c r="EW53" s="122"/>
      <c r="EX53" s="122"/>
      <c r="EY53" s="122"/>
      <c r="EZ53" s="122"/>
      <c r="FA53" s="122"/>
      <c r="FB53" s="122"/>
      <c r="FC53" s="122"/>
      <c r="FD53" s="122"/>
      <c r="FE53" s="122"/>
      <c r="FF53" s="122"/>
      <c r="FG53" s="122"/>
      <c r="FH53" s="122"/>
      <c r="FI53" s="122"/>
      <c r="FJ53" s="122"/>
      <c r="FK53" s="122"/>
      <c r="FL53" s="122"/>
      <c r="FM53" s="122"/>
      <c r="FN53" s="122"/>
      <c r="FO53" s="122"/>
      <c r="FP53" s="122"/>
      <c r="FQ53" s="122"/>
      <c r="FR53" s="122"/>
      <c r="FS53" s="122"/>
      <c r="FT53" s="122"/>
      <c r="FU53" s="122"/>
      <c r="FV53" s="122"/>
      <c r="FW53" s="122"/>
      <c r="FX53" s="122"/>
      <c r="FY53" s="122"/>
      <c r="FZ53" s="122"/>
      <c r="GA53" s="122"/>
      <c r="GB53" s="122"/>
      <c r="GC53" s="122"/>
      <c r="GD53" s="122"/>
      <c r="GE53" s="122"/>
      <c r="GF53" s="122"/>
      <c r="GG53" s="122"/>
      <c r="GH53" s="122"/>
      <c r="GI53" s="122"/>
      <c r="GJ53" s="122"/>
      <c r="GK53" s="122"/>
      <c r="GL53" s="122"/>
      <c r="GM53" s="122"/>
      <c r="GN53" s="122"/>
      <c r="GO53" s="122"/>
      <c r="GP53" s="122"/>
      <c r="GQ53" s="122"/>
      <c r="GR53" s="122"/>
      <c r="GS53" s="122"/>
      <c r="GT53" s="122"/>
      <c r="GU53" s="122"/>
      <c r="GV53" s="122"/>
      <c r="GW53" s="122"/>
      <c r="GX53" s="122"/>
      <c r="GY53" s="122"/>
      <c r="GZ53" s="122"/>
      <c r="HA53" s="122"/>
      <c r="HB53" s="122"/>
      <c r="HC53" s="122"/>
      <c r="HD53" s="122"/>
      <c r="HE53" s="122"/>
      <c r="HF53" s="122"/>
      <c r="HG53" s="122"/>
      <c r="HH53" s="122"/>
      <c r="HI53" s="122"/>
      <c r="HJ53" s="122"/>
      <c r="HK53" s="122"/>
      <c r="HL53" s="122"/>
      <c r="HM53" s="122"/>
      <c r="HN53" s="122"/>
      <c r="HO53" s="122"/>
      <c r="HP53" s="122"/>
      <c r="HQ53" s="122"/>
      <c r="HR53" s="122"/>
      <c r="HS53" s="122"/>
      <c r="HT53" s="122"/>
      <c r="HU53" s="122"/>
      <c r="HV53" s="122"/>
      <c r="HW53" s="122"/>
      <c r="HX53" s="122"/>
      <c r="HY53" s="122"/>
      <c r="HZ53" s="122"/>
      <c r="IA53" s="122"/>
      <c r="IB53" s="122"/>
      <c r="IC53" s="122"/>
      <c r="ID53" s="122"/>
      <c r="IE53" s="122"/>
      <c r="IF53" s="122"/>
      <c r="IG53" s="122"/>
      <c r="IH53" s="122"/>
      <c r="II53" s="122"/>
      <c r="IJ53" s="122"/>
      <c r="IK53" s="122"/>
      <c r="IL53" s="122"/>
      <c r="IM53" s="122"/>
      <c r="IN53" s="122"/>
      <c r="IO53" s="122"/>
      <c r="IP53" s="122"/>
      <c r="IQ53" s="122"/>
      <c r="IR53" s="122"/>
      <c r="IS53" s="122"/>
      <c r="IT53" s="122"/>
      <c r="IU53" s="122"/>
      <c r="IV53" s="122"/>
    </row>
    <row r="54" spans="2:256" ht="16.5" hidden="1" customHeight="1" x14ac:dyDescent="0.25">
      <c r="B54" s="118"/>
      <c r="C54" s="359" t="s">
        <v>48</v>
      </c>
      <c r="D54" s="360"/>
      <c r="E54" s="250"/>
      <c r="F54" s="250"/>
      <c r="G54" s="250"/>
      <c r="H54" s="250">
        <f>IF(H$45&gt;H$7,(H$7/H$45)*H$43*H$44,H$43*H$44)</f>
        <v>0</v>
      </c>
      <c r="I54" s="250">
        <f>IF(H$45&gt;H$7,IF(SUM(H$7:I$7)&gt;H$45,(H$45-H$7)/H$45*H$43*H$44,(SUM(H$7:I$7)-H$7)/H$45*H$43*H$44),0)</f>
        <v>0</v>
      </c>
      <c r="J54" s="250">
        <f>IF(H$45&gt;SUM(H$7:I$7),IF(SUM(H$7:J$7)&gt;H$45,(H$45-SUM(H$7:I$7))/H$45*H$43*H$44,(SUM(H$7:J$7)-SUM(H$7:I$7))/H$45*H$43*H$44),0)</f>
        <v>0</v>
      </c>
      <c r="K54" s="250">
        <f>IF(H$45&gt;SUM(H$7:J$7),IF(SUM(H$7:K$7)&gt;H$45,(H$45-SUM(H$7:J$7))/H$45*H$43*H$44,(SUM(H$7:K$7)-SUM(H$7:J$7))/H$45*H$43*H$44),0)</f>
        <v>0</v>
      </c>
      <c r="L54" s="250">
        <f>IF(H$45&gt;SUM(H$7:K$7),IF(SUM(H$7:L$7)&gt;H$45,(H$45-SUM(H$7:K$7))/H$45*H$43*H$44,(SUM(H$7:L$7)-SUM(H$7:K$7))/H$45*H$43*H$44),0)</f>
        <v>0</v>
      </c>
      <c r="M54" s="250">
        <f>IF(H$45&gt;SUM(H$7:L$7),IF(SUM(H$7:M$7)&gt;H$45,(H$45-SUM(H$7:L$7))/H$45*H$43*H$44,(SUM(H$7:M$7)-SUM(H$7:L$7))/H$45*H$43*H$44),0)</f>
        <v>0</v>
      </c>
      <c r="N54" s="250">
        <f>IF(H$45&gt;SUM(H$7:M$7),IF(SUM(H$7:N$7)&gt;H$45,(H$45-SUM(H$7:M$7))/H$45*H$43*H$44,(SUM(H$7:N$7)-SUM(H$7:M$7))/H$45*H$43*H$44),0)</f>
        <v>0</v>
      </c>
      <c r="O54" s="250">
        <f>IF(H$45&gt;SUM(H$7:N$7),IF(SUM(H$7:O$7)&gt;H$45,(H$45-SUM(H$7:N$7))/H$45*H$43*H$44,(SUM(H$7:O$7)-SUM(H$7:N$7))/H$45*H$43*H$44),0)</f>
        <v>0</v>
      </c>
      <c r="P54" s="251">
        <f>IF(H$45&gt;SUM(H$7:O$7),IF(SUM(H$7:P$7)&gt;H$45,(H$45-SUM(H$7:O$7))/H$45*H$43*H$44,(SUM(H$7:P$7)-SUM(H$7:O$7))/H$45*H$43*H$44),0)</f>
        <v>0</v>
      </c>
      <c r="Q54" s="120"/>
      <c r="R54" s="121"/>
      <c r="S54" s="121"/>
      <c r="T54" s="121"/>
      <c r="U54" s="121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2"/>
      <c r="EH54" s="122"/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2"/>
      <c r="EW54" s="122"/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2"/>
      <c r="FL54" s="122"/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2"/>
      <c r="GA54" s="122"/>
      <c r="GB54" s="122"/>
      <c r="GC54" s="122"/>
      <c r="GD54" s="122"/>
      <c r="GE54" s="122"/>
      <c r="GF54" s="122"/>
      <c r="GG54" s="122"/>
      <c r="GH54" s="122"/>
      <c r="GI54" s="122"/>
      <c r="GJ54" s="122"/>
      <c r="GK54" s="122"/>
      <c r="GL54" s="122"/>
      <c r="GM54" s="122"/>
      <c r="GN54" s="122"/>
      <c r="GO54" s="122"/>
      <c r="GP54" s="122"/>
      <c r="GQ54" s="122"/>
      <c r="GR54" s="122"/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2"/>
      <c r="HG54" s="122"/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2"/>
      <c r="HV54" s="122"/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2"/>
      <c r="IK54" s="122"/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</row>
    <row r="55" spans="2:256" ht="16.5" hidden="1" customHeight="1" x14ac:dyDescent="0.25">
      <c r="B55" s="118"/>
      <c r="C55" s="359" t="s">
        <v>49</v>
      </c>
      <c r="D55" s="360"/>
      <c r="E55" s="250"/>
      <c r="F55" s="250"/>
      <c r="G55" s="250"/>
      <c r="H55" s="250"/>
      <c r="I55" s="250">
        <f>IF(I$45&gt;I$7,(I$7/I$45)*I$43*I$44,I$43*I$44)</f>
        <v>0</v>
      </c>
      <c r="J55" s="250">
        <f>IF(I$45&gt;I$7,IF(SUM(I$7:J$7)&gt;I$45,(I$45-I$7)/I$45*I$43*I$44,(SUM(I$7:J$7)-I$7)/I$45*I$43*I$44),0)</f>
        <v>0</v>
      </c>
      <c r="K55" s="250">
        <f>IF(I$45&gt;SUM(I$7:J$7),IF(SUM(I$7:K$7)&gt;I$45,(I$45-SUM(I$7:J$7))/I$45*I$43*I$44,(SUM(I$7:K$7)-SUM(I$7:J$7))/I$45*I$43*I$44),0)</f>
        <v>0</v>
      </c>
      <c r="L55" s="250">
        <f>IF(I$45&gt;SUM(I$7:K$7),IF(SUM(I$7:L$7)&gt;I$45,(I$45-SUM(I$7:K$7))/I$45*I$43*I$44,(SUM(I$7:L$7)-SUM(I$7:K$7))/I$45*I$43*I$44),0)</f>
        <v>0</v>
      </c>
      <c r="M55" s="250">
        <f>IF(I$45&gt;SUM(I$7:L$7),IF(SUM(I$7:M$7)&gt;I$45,(I$45-SUM(I$7:L$7))/I$45*I$43*I$44,(SUM(I$7:M$7)-SUM(I$7:L$7))/I$45*I$43*I$44),0)</f>
        <v>0</v>
      </c>
      <c r="N55" s="250">
        <f>IF(I$45&gt;SUM(I$7:M$7),IF(SUM(I$7:N$7)&gt;I$45,(I$45-SUM(I$7:M$7))/I$45*I$43*I$44,(SUM(I$7:N$7)-SUM(I$7:M$7))/I$45*I$43*I$44),0)</f>
        <v>0</v>
      </c>
      <c r="O55" s="250">
        <f>IF(I$45&gt;SUM(I$7:N$7),IF(SUM(I$7:O$7)&gt;I$45,(I$45-SUM(I$7:N$7))/I$45*I$43*I$44,(SUM(I$7:O$7)-SUM(I$7:N$7))/I$45*I$43*I$44),0)</f>
        <v>0</v>
      </c>
      <c r="P55" s="251">
        <f>IF(I$45&gt;SUM(I$7:O$7),IF(SUM(I$7:P$7)&gt;I$45,(I$45-SUM(I$7:O$7))/I$45*I$43*I$44,(SUM(I$7:P$7)-SUM(I$7:O$7))/I$45*I$43*I$44),0)</f>
        <v>0</v>
      </c>
      <c r="Q55" s="120"/>
      <c r="R55" s="121"/>
      <c r="S55" s="121"/>
      <c r="T55" s="121"/>
      <c r="U55" s="121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122"/>
      <c r="IH55" s="122"/>
      <c r="II55" s="122"/>
      <c r="IJ55" s="122"/>
      <c r="IK55" s="122"/>
      <c r="IL55" s="122"/>
      <c r="IM55" s="122"/>
      <c r="IN55" s="122"/>
      <c r="IO55" s="122"/>
      <c r="IP55" s="122"/>
      <c r="IQ55" s="122"/>
      <c r="IR55" s="122"/>
      <c r="IS55" s="122"/>
      <c r="IT55" s="122"/>
      <c r="IU55" s="122"/>
      <c r="IV55" s="122"/>
    </row>
    <row r="56" spans="2:256" ht="16.5" hidden="1" customHeight="1" x14ac:dyDescent="0.25">
      <c r="B56" s="118"/>
      <c r="C56" s="359" t="s">
        <v>50</v>
      </c>
      <c r="D56" s="360"/>
      <c r="E56" s="250"/>
      <c r="F56" s="250"/>
      <c r="G56" s="250"/>
      <c r="H56" s="250"/>
      <c r="I56" s="250"/>
      <c r="J56" s="250">
        <f>IF(J$45&gt;J$7,(J$7/J$45)*J$43*J$44,J$43*J$44)</f>
        <v>0</v>
      </c>
      <c r="K56" s="250">
        <f>IF(J$45&gt;J$7,IF(SUM(J$7:K$7)&gt;J$45,(J$45-J$7)/J$45*J$43*J$44,(SUM(J$7:K$7)-J$7)/J$45*J$43*J$44),0)</f>
        <v>0</v>
      </c>
      <c r="L56" s="250">
        <f>IF(J$45&gt;SUM(J$7:K$7),IF(SUM(J$7:L$7)&gt;J$45,(J$45-SUM(J$7:K$7))/J$45*J$43*J$44,(SUM(J$7:L$7)-SUM(J$7:K$7))/J$45*J$43*J$44),0)</f>
        <v>0</v>
      </c>
      <c r="M56" s="250">
        <f>IF(J$45&gt;SUM(J$7:L$7),IF(SUM(J$7:M$7)&gt;J$45,(J$45-SUM(J$7:L$7))/J$45*J$43*J$44,(SUM(J$7:M$7)-SUM(J$7:L$7))/J$45*J$43*J$44),0)</f>
        <v>0</v>
      </c>
      <c r="N56" s="250">
        <f>IF(J$45&gt;SUM(J$7:M$7),IF(SUM(J$7:N$7)&gt;J$45,(J$45-SUM(J$7:M$7))/J$45*J$43*J$44,(SUM(J$7:N$7)-SUM(J$7:M$7))/J$45*J$43*J$44),0)</f>
        <v>0</v>
      </c>
      <c r="O56" s="250">
        <f>IF(J$45&gt;SUM(J$7:N$7),IF(SUM(J$7:O$7)&gt;J$45,(J$45-SUM(J$7:N$7))/J$45*J$43*J$44,(SUM(J$7:O$7)-SUM(J$7:N$7))/J$45*J$43*J$44),0)</f>
        <v>0</v>
      </c>
      <c r="P56" s="251">
        <f>IF(J$45&gt;SUM(J$7:O$7),IF(SUM(J$7:P$7)&gt;J$45,(J$45-SUM(J$7:O$7))/J$45*J$43*J$44,(SUM(J$7:P$7)-SUM(J$7:O$7))/J$45*J$43*J$44),0)</f>
        <v>0</v>
      </c>
      <c r="Q56" s="120"/>
      <c r="R56" s="121"/>
      <c r="S56" s="121"/>
      <c r="T56" s="121"/>
      <c r="U56" s="121"/>
    </row>
    <row r="57" spans="2:256" ht="16.5" hidden="1" customHeight="1" x14ac:dyDescent="0.25">
      <c r="B57" s="118"/>
      <c r="C57" s="359" t="s">
        <v>51</v>
      </c>
      <c r="D57" s="360"/>
      <c r="E57" s="250"/>
      <c r="F57" s="250"/>
      <c r="G57" s="250"/>
      <c r="H57" s="250"/>
      <c r="I57" s="250"/>
      <c r="J57" s="250"/>
      <c r="K57" s="250">
        <f>IF(K$45&gt;K$7,(K$7/K$45)*K$43*K$44,K$43*K$44)</f>
        <v>0</v>
      </c>
      <c r="L57" s="250">
        <f>IF(K$45&gt;K$7,IF(SUM(K$7:L$7)&gt;K$45,(K$45-K$7)/K$45*K$43*K$44,(SUM(K$7:L$7)-K$7)/K$45*K$43*K$44),0)</f>
        <v>0</v>
      </c>
      <c r="M57" s="250">
        <f>IF(K$45&gt;SUM(K$7:L$7),IF(SUM(K$7:M$7)&gt;K$45,(K$45-SUM(K$7:L$7))/K$45*K$43*K$44,(SUM(K$7:M$7)-SUM(K$7:L$7))/K$45*K$43*K$44),0)</f>
        <v>0</v>
      </c>
      <c r="N57" s="250">
        <f>IF(K$45&gt;SUM(K$7:M$7),IF(SUM(K$7:N$7)&gt;K$45,(K$45-SUM(K$7:M$7))/K$45*K$43*K$44,(SUM(K$7:N$7)-SUM(K$7:M$7))/K$45*K$43*K$44),0)</f>
        <v>0</v>
      </c>
      <c r="O57" s="250">
        <f>IF(K$45&gt;SUM(K$7:N$7),IF(SUM(K$7:O$7)&gt;K$45,(K$45-SUM(K$7:N$7))/K$45*K$43*K$44,(SUM(K$7:O$7)-SUM(K$7:N$7))/K$45*K$43*K$44),0)</f>
        <v>0</v>
      </c>
      <c r="P57" s="251">
        <f>IF(K$45&gt;SUM(K$7:O$7),IF(SUM(K$7:P$7)&gt;K$45,(K$45-SUM(K$7:O$7))/K$45*K$43*K$44,(SUM(K$7:P$7)-SUM(K$7:O$7))/K$45*K$43*K$44),0)</f>
        <v>0</v>
      </c>
      <c r="Q57" s="84"/>
      <c r="R57" s="121"/>
      <c r="S57" s="121"/>
      <c r="T57" s="121"/>
      <c r="U57" s="121"/>
    </row>
    <row r="58" spans="2:256" ht="16.5" hidden="1" customHeight="1" x14ac:dyDescent="0.25">
      <c r="B58" s="118"/>
      <c r="C58" s="359" t="s">
        <v>52</v>
      </c>
      <c r="D58" s="360"/>
      <c r="E58" s="250"/>
      <c r="F58" s="250"/>
      <c r="G58" s="250"/>
      <c r="H58" s="250"/>
      <c r="I58" s="250"/>
      <c r="J58" s="250"/>
      <c r="K58" s="250"/>
      <c r="L58" s="250">
        <f>IF(L$45&gt;L$7,(L$7/L$45)*L$43*L$44,L$43*L$44)</f>
        <v>0</v>
      </c>
      <c r="M58" s="250">
        <f>IF(L$45&gt;L$7,IF(SUM(L$7:M$7)&gt;L$45,(L$45-L$7)/L$45*L$43*L$44,(SUM(L$7:M$7)-L$7)/L$45*L$43*L$44),0)</f>
        <v>0</v>
      </c>
      <c r="N58" s="250">
        <f>IF(L$45&gt;SUM(L$7:M$7),IF(SUM(L$7:N$7)&gt;L$45,(L$45-SUM(L$7:M$7))/L$45*L$43*L$44,(SUM(L$7:N$7)-SUM(L$7:M$7))/L$45*L$43*L$44),0)</f>
        <v>0</v>
      </c>
      <c r="O58" s="250">
        <f>IF(L$45&gt;SUM(L$7:N$7),IF(SUM(L$7:O$7)&gt;L$45,(L$45-SUM(L$7:N$7))/L$45*L$43*L$44,(SUM(L$7:O$7)-SUM(L$7:N$7))/L$45*L$43*L$44),0)</f>
        <v>0</v>
      </c>
      <c r="P58" s="251">
        <f>IF(L$45&gt;SUM(L$7:O$7),IF(SUM(L$7:P$7)&gt;L$45,(L$45-SUM(L$7:O$7))/L$45*L$43*L$44,(SUM(L$7:P$7)-SUM(L$7:O$7))/L$45*L$43*L$44),0)</f>
        <v>0</v>
      </c>
      <c r="Q58" s="84"/>
      <c r="R58" s="121"/>
      <c r="S58" s="121"/>
      <c r="T58" s="121"/>
      <c r="U58" s="121"/>
    </row>
    <row r="59" spans="2:256" ht="16.5" hidden="1" customHeight="1" x14ac:dyDescent="0.25">
      <c r="B59" s="118"/>
      <c r="C59" s="359" t="s">
        <v>53</v>
      </c>
      <c r="D59" s="360"/>
      <c r="E59" s="250"/>
      <c r="F59" s="250"/>
      <c r="G59" s="250"/>
      <c r="H59" s="250"/>
      <c r="I59" s="250"/>
      <c r="J59" s="250"/>
      <c r="K59" s="250"/>
      <c r="L59" s="250"/>
      <c r="M59" s="250">
        <f>IF(M$45&gt;M$7,(M$7/M$45)*M$43*M$44,M$43*M$44)</f>
        <v>0</v>
      </c>
      <c r="N59" s="250">
        <f>IF(M$45&gt;M$7,IF(SUM(M$7:N$7)&gt;M$45,(M$45-M$7)/M$45*M$43*M$44,(SUM(M$7:N$7)-M$7)/M$45*M$43*M$44),0)</f>
        <v>0</v>
      </c>
      <c r="O59" s="250">
        <f>IF(M$45&gt;SUM(M$7:N$7),IF(SUM(M$7:O$7)&gt;M$45,(M$45-SUM(M$7:N$7))/M$45*M$43*M$44,(SUM(M$7:O$7)-SUM(M$7:N$7))/M$45*M$43*M$44),0)</f>
        <v>0</v>
      </c>
      <c r="P59" s="251">
        <f>IF(M$45&gt;SUM(M$7:O$7),IF(SUM(M$7:P$7)&gt;M$45,(M$45-SUM(M$7:O$7))/M$45*M$43*M$44,(SUM(M$7:P$7)-SUM(M$7:O$7))/M$45*M$43*M$44),0)</f>
        <v>0</v>
      </c>
      <c r="Q59" s="84"/>
      <c r="R59" s="121"/>
      <c r="S59" s="121"/>
      <c r="T59" s="121"/>
      <c r="U59" s="121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</row>
    <row r="60" spans="2:256" ht="16.5" hidden="1" customHeight="1" x14ac:dyDescent="0.25">
      <c r="B60" s="118"/>
      <c r="C60" s="359" t="s">
        <v>54</v>
      </c>
      <c r="D60" s="360"/>
      <c r="E60" s="250"/>
      <c r="F60" s="250"/>
      <c r="G60" s="250"/>
      <c r="H60" s="250"/>
      <c r="I60" s="250"/>
      <c r="J60" s="250"/>
      <c r="K60" s="250"/>
      <c r="L60" s="250"/>
      <c r="M60" s="250"/>
      <c r="N60" s="250">
        <f>IF(N$45&gt;N$7,(N$7/N$45)*N$43*N$44,N$43*N$44)</f>
        <v>0</v>
      </c>
      <c r="O60" s="250">
        <f>IF(N$45&gt;N$7,IF(SUM(N$7:O$7)&gt;N$45,(N$45-N$7)/N$45*N$43*N$44,(SUM(N$7:O$7)-N$7)/N$45*N$43*N$44),0)</f>
        <v>0</v>
      </c>
      <c r="P60" s="251">
        <f>IF(N$45&gt;SUM(N$7:O$7),IF(SUM(N$7:P$7)&gt;N$45,(N$45-SUM(N$7:O$7))/N$45*N$43*N$44,(SUM(N$7:P$7)-SUM(N$7:O$7))/N$45*N$43*N$44),0)</f>
        <v>0</v>
      </c>
      <c r="Q60" s="120"/>
      <c r="R60" s="121"/>
      <c r="S60" s="121"/>
      <c r="T60" s="121"/>
      <c r="U60" s="121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22"/>
      <c r="ES60" s="122"/>
      <c r="ET60" s="122"/>
      <c r="EU60" s="122"/>
      <c r="EV60" s="122"/>
      <c r="EW60" s="122"/>
      <c r="EX60" s="122"/>
      <c r="EY60" s="122"/>
      <c r="EZ60" s="122"/>
      <c r="FA60" s="122"/>
      <c r="FB60" s="122"/>
      <c r="FC60" s="122"/>
      <c r="FD60" s="122"/>
      <c r="FE60" s="122"/>
      <c r="FF60" s="122"/>
      <c r="FG60" s="122"/>
      <c r="FH60" s="122"/>
      <c r="FI60" s="122"/>
      <c r="FJ60" s="122"/>
      <c r="FK60" s="122"/>
      <c r="FL60" s="122"/>
      <c r="FM60" s="122"/>
      <c r="FN60" s="122"/>
      <c r="FO60" s="122"/>
      <c r="FP60" s="122"/>
      <c r="FQ60" s="122"/>
      <c r="FR60" s="122"/>
      <c r="FS60" s="122"/>
      <c r="FT60" s="122"/>
      <c r="FU60" s="122"/>
      <c r="FV60" s="122"/>
      <c r="FW60" s="122"/>
      <c r="FX60" s="122"/>
      <c r="FY60" s="122"/>
      <c r="FZ60" s="122"/>
      <c r="GA60" s="122"/>
      <c r="GB60" s="122"/>
      <c r="GC60" s="122"/>
      <c r="GD60" s="122"/>
      <c r="GE60" s="122"/>
      <c r="GF60" s="122"/>
      <c r="GG60" s="122"/>
      <c r="GH60" s="122"/>
      <c r="GI60" s="122"/>
      <c r="GJ60" s="122"/>
      <c r="GK60" s="122"/>
      <c r="GL60" s="122"/>
      <c r="GM60" s="122"/>
      <c r="GN60" s="122"/>
      <c r="GO60" s="122"/>
      <c r="GP60" s="122"/>
      <c r="GQ60" s="122"/>
      <c r="GR60" s="122"/>
      <c r="GS60" s="122"/>
      <c r="GT60" s="122"/>
      <c r="GU60" s="122"/>
      <c r="GV60" s="122"/>
      <c r="GW60" s="122"/>
      <c r="GX60" s="122"/>
      <c r="GY60" s="122"/>
      <c r="GZ60" s="122"/>
      <c r="HA60" s="122"/>
      <c r="HB60" s="122"/>
      <c r="HC60" s="122"/>
      <c r="HD60" s="122"/>
      <c r="HE60" s="122"/>
      <c r="HF60" s="122"/>
      <c r="HG60" s="122"/>
      <c r="HH60" s="122"/>
      <c r="HI60" s="122"/>
      <c r="HJ60" s="122"/>
      <c r="HK60" s="122"/>
      <c r="HL60" s="122"/>
      <c r="HM60" s="122"/>
      <c r="HN60" s="122"/>
      <c r="HO60" s="122"/>
      <c r="HP60" s="122"/>
      <c r="HQ60" s="122"/>
      <c r="HR60" s="122"/>
      <c r="HS60" s="122"/>
      <c r="HT60" s="122"/>
      <c r="HU60" s="122"/>
      <c r="HV60" s="122"/>
      <c r="HW60" s="122"/>
      <c r="HX60" s="122"/>
      <c r="HY60" s="122"/>
      <c r="HZ60" s="122"/>
      <c r="IA60" s="122"/>
      <c r="IB60" s="122"/>
      <c r="IC60" s="122"/>
      <c r="ID60" s="122"/>
      <c r="IE60" s="122"/>
      <c r="IF60" s="122"/>
      <c r="IG60" s="122"/>
      <c r="IH60" s="122"/>
      <c r="II60" s="122"/>
      <c r="IJ60" s="122"/>
      <c r="IK60" s="122"/>
      <c r="IL60" s="122"/>
      <c r="IM60" s="122"/>
      <c r="IN60" s="122"/>
      <c r="IO60" s="122"/>
      <c r="IP60" s="122"/>
      <c r="IQ60" s="122"/>
      <c r="IR60" s="122"/>
      <c r="IS60" s="122"/>
      <c r="IT60" s="122"/>
      <c r="IU60" s="122"/>
      <c r="IV60" s="122"/>
    </row>
    <row r="61" spans="2:256" ht="16.5" hidden="1" customHeight="1" x14ac:dyDescent="0.25">
      <c r="B61" s="118"/>
      <c r="C61" s="359" t="s">
        <v>55</v>
      </c>
      <c r="D61" s="36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>
        <f>IF(O$45&gt;O$7,(O$7/O$45)*O$43*O$44,O$43*O$44)</f>
        <v>0</v>
      </c>
      <c r="P61" s="251">
        <f>IF(O$45&gt;O$7,IF(SUM(O$7:P$7)&gt;O$45,(O$45-O$7)/O$45*O$43*O$44,(SUM(O$7:P$7)-O$7)/O$45*O$43*O$44),0)</f>
        <v>0</v>
      </c>
      <c r="Q61" s="120"/>
      <c r="R61" s="121"/>
      <c r="S61" s="121"/>
      <c r="T61" s="121"/>
      <c r="U61" s="121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22"/>
      <c r="DQ61" s="122"/>
      <c r="DR61" s="122"/>
      <c r="DS61" s="122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  <c r="EN61" s="122"/>
      <c r="EO61" s="122"/>
      <c r="EP61" s="122"/>
      <c r="EQ61" s="122"/>
      <c r="ER61" s="122"/>
      <c r="ES61" s="122"/>
      <c r="ET61" s="122"/>
      <c r="EU61" s="122"/>
      <c r="EV61" s="122"/>
      <c r="EW61" s="122"/>
      <c r="EX61" s="122"/>
      <c r="EY61" s="122"/>
      <c r="EZ61" s="122"/>
      <c r="FA61" s="122"/>
      <c r="FB61" s="122"/>
      <c r="FC61" s="122"/>
      <c r="FD61" s="122"/>
      <c r="FE61" s="122"/>
      <c r="FF61" s="122"/>
      <c r="FG61" s="122"/>
      <c r="FH61" s="122"/>
      <c r="FI61" s="122"/>
      <c r="FJ61" s="122"/>
      <c r="FK61" s="122"/>
      <c r="FL61" s="122"/>
      <c r="FM61" s="122"/>
      <c r="FN61" s="122"/>
      <c r="FO61" s="122"/>
      <c r="FP61" s="122"/>
      <c r="FQ61" s="122"/>
      <c r="FR61" s="122"/>
      <c r="FS61" s="122"/>
      <c r="FT61" s="122"/>
      <c r="FU61" s="122"/>
      <c r="FV61" s="122"/>
      <c r="FW61" s="122"/>
      <c r="FX61" s="122"/>
      <c r="FY61" s="122"/>
      <c r="FZ61" s="122"/>
      <c r="GA61" s="122"/>
      <c r="GB61" s="122"/>
      <c r="GC61" s="122"/>
      <c r="GD61" s="122"/>
      <c r="GE61" s="122"/>
      <c r="GF61" s="122"/>
      <c r="GG61" s="122"/>
      <c r="GH61" s="122"/>
      <c r="GI61" s="122"/>
      <c r="GJ61" s="122"/>
      <c r="GK61" s="122"/>
      <c r="GL61" s="122"/>
      <c r="GM61" s="122"/>
      <c r="GN61" s="122"/>
      <c r="GO61" s="122"/>
      <c r="GP61" s="122"/>
      <c r="GQ61" s="122"/>
      <c r="GR61" s="122"/>
      <c r="GS61" s="122"/>
      <c r="GT61" s="122"/>
      <c r="GU61" s="122"/>
      <c r="GV61" s="122"/>
      <c r="GW61" s="122"/>
      <c r="GX61" s="122"/>
      <c r="GY61" s="122"/>
      <c r="GZ61" s="122"/>
      <c r="HA61" s="122"/>
      <c r="HB61" s="122"/>
      <c r="HC61" s="122"/>
      <c r="HD61" s="122"/>
      <c r="HE61" s="122"/>
      <c r="HF61" s="122"/>
      <c r="HG61" s="122"/>
      <c r="HH61" s="122"/>
      <c r="HI61" s="122"/>
      <c r="HJ61" s="122"/>
      <c r="HK61" s="122"/>
      <c r="HL61" s="122"/>
      <c r="HM61" s="122"/>
      <c r="HN61" s="122"/>
      <c r="HO61" s="122"/>
      <c r="HP61" s="122"/>
      <c r="HQ61" s="122"/>
      <c r="HR61" s="122"/>
      <c r="HS61" s="122"/>
      <c r="HT61" s="122"/>
      <c r="HU61" s="122"/>
      <c r="HV61" s="122"/>
      <c r="HW61" s="122"/>
      <c r="HX61" s="122"/>
      <c r="HY61" s="122"/>
      <c r="HZ61" s="122"/>
      <c r="IA61" s="122"/>
      <c r="IB61" s="122"/>
      <c r="IC61" s="122"/>
      <c r="ID61" s="122"/>
      <c r="IE61" s="122"/>
      <c r="IF61" s="122"/>
      <c r="IG61" s="122"/>
      <c r="IH61" s="122"/>
      <c r="II61" s="122"/>
      <c r="IJ61" s="122"/>
      <c r="IK61" s="122"/>
      <c r="IL61" s="122"/>
      <c r="IM61" s="122"/>
      <c r="IN61" s="122"/>
      <c r="IO61" s="122"/>
      <c r="IP61" s="122"/>
      <c r="IQ61" s="122"/>
      <c r="IR61" s="122"/>
      <c r="IS61" s="122"/>
      <c r="IT61" s="122"/>
      <c r="IU61" s="122"/>
      <c r="IV61" s="122"/>
    </row>
    <row r="62" spans="2:256" ht="16.5" hidden="1" customHeight="1" x14ac:dyDescent="0.25">
      <c r="B62" s="118"/>
      <c r="C62" s="359" t="s">
        <v>56</v>
      </c>
      <c r="D62" s="36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1">
        <f>IF(P$45&gt;P$7,(P$7/P$45)*P$43*P$44,P$43*P$44)</f>
        <v>0</v>
      </c>
      <c r="Q62" s="120"/>
      <c r="R62" s="121"/>
      <c r="S62" s="121"/>
      <c r="T62" s="121"/>
      <c r="U62" s="121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22"/>
      <c r="ES62" s="122"/>
      <c r="ET62" s="122"/>
      <c r="EU62" s="122"/>
      <c r="EV62" s="122"/>
      <c r="EW62" s="122"/>
      <c r="EX62" s="122"/>
      <c r="EY62" s="122"/>
      <c r="EZ62" s="122"/>
      <c r="FA62" s="122"/>
      <c r="FB62" s="122"/>
      <c r="FC62" s="122"/>
      <c r="FD62" s="122"/>
      <c r="FE62" s="122"/>
      <c r="FF62" s="122"/>
      <c r="FG62" s="122"/>
      <c r="FH62" s="122"/>
      <c r="FI62" s="122"/>
      <c r="FJ62" s="122"/>
      <c r="FK62" s="122"/>
      <c r="FL62" s="122"/>
      <c r="FM62" s="122"/>
      <c r="FN62" s="122"/>
      <c r="FO62" s="122"/>
      <c r="FP62" s="122"/>
      <c r="FQ62" s="122"/>
      <c r="FR62" s="122"/>
      <c r="FS62" s="122"/>
      <c r="FT62" s="122"/>
      <c r="FU62" s="122"/>
      <c r="FV62" s="122"/>
      <c r="FW62" s="122"/>
      <c r="FX62" s="122"/>
      <c r="FY62" s="122"/>
      <c r="FZ62" s="122"/>
      <c r="GA62" s="122"/>
      <c r="GB62" s="122"/>
      <c r="GC62" s="122"/>
      <c r="GD62" s="122"/>
      <c r="GE62" s="122"/>
      <c r="GF62" s="122"/>
      <c r="GG62" s="122"/>
      <c r="GH62" s="122"/>
      <c r="GI62" s="122"/>
      <c r="GJ62" s="122"/>
      <c r="GK62" s="122"/>
      <c r="GL62" s="122"/>
      <c r="GM62" s="122"/>
      <c r="GN62" s="122"/>
      <c r="GO62" s="122"/>
      <c r="GP62" s="122"/>
      <c r="GQ62" s="122"/>
      <c r="GR62" s="122"/>
      <c r="GS62" s="122"/>
      <c r="GT62" s="122"/>
      <c r="GU62" s="122"/>
      <c r="GV62" s="122"/>
      <c r="GW62" s="122"/>
      <c r="GX62" s="122"/>
      <c r="GY62" s="122"/>
      <c r="GZ62" s="122"/>
      <c r="HA62" s="122"/>
      <c r="HB62" s="122"/>
      <c r="HC62" s="122"/>
      <c r="HD62" s="122"/>
      <c r="HE62" s="122"/>
      <c r="HF62" s="122"/>
      <c r="HG62" s="122"/>
      <c r="HH62" s="122"/>
      <c r="HI62" s="122"/>
      <c r="HJ62" s="122"/>
      <c r="HK62" s="122"/>
      <c r="HL62" s="122"/>
      <c r="HM62" s="122"/>
      <c r="HN62" s="122"/>
      <c r="HO62" s="122"/>
      <c r="HP62" s="122"/>
      <c r="HQ62" s="122"/>
      <c r="HR62" s="122"/>
      <c r="HS62" s="122"/>
      <c r="HT62" s="122"/>
      <c r="HU62" s="122"/>
      <c r="HV62" s="122"/>
      <c r="HW62" s="122"/>
      <c r="HX62" s="122"/>
      <c r="HY62" s="122"/>
      <c r="HZ62" s="122"/>
      <c r="IA62" s="122"/>
      <c r="IB62" s="122"/>
      <c r="IC62" s="122"/>
      <c r="ID62" s="122"/>
      <c r="IE62" s="122"/>
      <c r="IF62" s="122"/>
      <c r="IG62" s="122"/>
      <c r="IH62" s="122"/>
      <c r="II62" s="122"/>
      <c r="IJ62" s="122"/>
      <c r="IK62" s="122"/>
      <c r="IL62" s="122"/>
      <c r="IM62" s="122"/>
      <c r="IN62" s="122"/>
      <c r="IO62" s="122"/>
      <c r="IP62" s="122"/>
      <c r="IQ62" s="122"/>
      <c r="IR62" s="122"/>
      <c r="IS62" s="122"/>
      <c r="IT62" s="122"/>
      <c r="IU62" s="122"/>
      <c r="IV62" s="122"/>
    </row>
    <row r="63" spans="2:256" ht="16.5" hidden="1" customHeight="1" x14ac:dyDescent="0.25">
      <c r="B63" s="118"/>
      <c r="C63" s="359" t="s">
        <v>57</v>
      </c>
      <c r="D63" s="360"/>
      <c r="E63" s="250">
        <f t="shared" ref="E63:P63" si="6">SUM(E51:E62)/E7</f>
        <v>0</v>
      </c>
      <c r="F63" s="250">
        <f t="shared" si="6"/>
        <v>0</v>
      </c>
      <c r="G63" s="250">
        <f t="shared" si="6"/>
        <v>0</v>
      </c>
      <c r="H63" s="250">
        <f t="shared" si="6"/>
        <v>0</v>
      </c>
      <c r="I63" s="250">
        <f t="shared" si="6"/>
        <v>0</v>
      </c>
      <c r="J63" s="250">
        <f t="shared" si="6"/>
        <v>0</v>
      </c>
      <c r="K63" s="250">
        <f t="shared" si="6"/>
        <v>0</v>
      </c>
      <c r="L63" s="250">
        <f t="shared" si="6"/>
        <v>0</v>
      </c>
      <c r="M63" s="250">
        <f t="shared" si="6"/>
        <v>0</v>
      </c>
      <c r="N63" s="250">
        <f t="shared" si="6"/>
        <v>0</v>
      </c>
      <c r="O63" s="250">
        <f t="shared" si="6"/>
        <v>0</v>
      </c>
      <c r="P63" s="251">
        <f t="shared" si="6"/>
        <v>0</v>
      </c>
      <c r="Q63" s="120"/>
      <c r="R63" s="121"/>
      <c r="S63" s="121"/>
      <c r="T63" s="121"/>
      <c r="U63" s="121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X63" s="122"/>
      <c r="FY63" s="122"/>
      <c r="FZ63" s="122"/>
      <c r="GA63" s="122"/>
      <c r="GB63" s="122"/>
      <c r="GC63" s="122"/>
      <c r="GD63" s="122"/>
      <c r="GE63" s="122"/>
      <c r="GF63" s="122"/>
      <c r="GG63" s="122"/>
      <c r="GH63" s="122"/>
      <c r="GI63" s="122"/>
      <c r="GJ63" s="122"/>
      <c r="GK63" s="122"/>
      <c r="GL63" s="122"/>
      <c r="GM63" s="122"/>
      <c r="GN63" s="122"/>
      <c r="GO63" s="122"/>
      <c r="GP63" s="122"/>
      <c r="GQ63" s="122"/>
      <c r="GR63" s="122"/>
      <c r="GS63" s="122"/>
      <c r="GT63" s="122"/>
      <c r="GU63" s="122"/>
      <c r="GV63" s="122"/>
      <c r="GW63" s="122"/>
      <c r="GX63" s="122"/>
      <c r="GY63" s="122"/>
      <c r="GZ63" s="122"/>
      <c r="HA63" s="122"/>
      <c r="HB63" s="122"/>
      <c r="HC63" s="122"/>
      <c r="HD63" s="122"/>
      <c r="HE63" s="122"/>
      <c r="HF63" s="122"/>
      <c r="HG63" s="122"/>
      <c r="HH63" s="122"/>
      <c r="HI63" s="122"/>
      <c r="HJ63" s="122"/>
      <c r="HK63" s="122"/>
      <c r="HL63" s="122"/>
      <c r="HM63" s="122"/>
      <c r="HN63" s="122"/>
      <c r="HO63" s="122"/>
      <c r="HP63" s="122"/>
      <c r="HQ63" s="122"/>
      <c r="HR63" s="122"/>
      <c r="HS63" s="122"/>
      <c r="HT63" s="122"/>
      <c r="HU63" s="122"/>
      <c r="HV63" s="122"/>
      <c r="HW63" s="122"/>
      <c r="HX63" s="122"/>
      <c r="HY63" s="122"/>
      <c r="HZ63" s="122"/>
      <c r="IA63" s="122"/>
      <c r="IB63" s="122"/>
      <c r="IC63" s="122"/>
      <c r="ID63" s="122"/>
      <c r="IE63" s="122"/>
      <c r="IF63" s="122"/>
      <c r="IG63" s="122"/>
      <c r="IH63" s="122"/>
      <c r="II63" s="122"/>
      <c r="IJ63" s="122"/>
      <c r="IK63" s="122"/>
      <c r="IL63" s="122"/>
      <c r="IM63" s="122"/>
      <c r="IN63" s="122"/>
      <c r="IO63" s="122"/>
      <c r="IP63" s="122"/>
      <c r="IQ63" s="122"/>
      <c r="IR63" s="122"/>
      <c r="IS63" s="122"/>
      <c r="IT63" s="122"/>
      <c r="IU63" s="122"/>
      <c r="IV63" s="122"/>
    </row>
    <row r="64" spans="2:256" ht="16.5" hidden="1" customHeight="1" x14ac:dyDescent="0.25">
      <c r="B64" s="118"/>
      <c r="C64" s="359"/>
      <c r="D64" s="360"/>
      <c r="E64" s="250"/>
      <c r="F64" s="261"/>
      <c r="G64" s="261"/>
      <c r="H64" s="250"/>
      <c r="I64" s="250"/>
      <c r="J64" s="250"/>
      <c r="K64" s="250"/>
      <c r="L64" s="250"/>
      <c r="M64" s="250"/>
      <c r="N64" s="250"/>
      <c r="O64" s="250"/>
      <c r="P64" s="251"/>
      <c r="Q64" s="120"/>
      <c r="R64" s="121"/>
      <c r="S64" s="121"/>
      <c r="T64" s="121"/>
      <c r="U64" s="121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X64" s="122"/>
      <c r="FY64" s="122"/>
      <c r="FZ64" s="122"/>
      <c r="GA64" s="122"/>
      <c r="GB64" s="122"/>
      <c r="GC64" s="122"/>
      <c r="GD64" s="122"/>
      <c r="GE64" s="122"/>
      <c r="GF64" s="122"/>
      <c r="GG64" s="122"/>
      <c r="GH64" s="122"/>
      <c r="GI64" s="122"/>
      <c r="GJ64" s="122"/>
      <c r="GK64" s="122"/>
      <c r="GL64" s="122"/>
      <c r="GM64" s="122"/>
      <c r="GN64" s="122"/>
      <c r="GO64" s="122"/>
      <c r="GP64" s="122"/>
      <c r="GQ64" s="122"/>
      <c r="GR64" s="122"/>
      <c r="GS64" s="122"/>
      <c r="GT64" s="122"/>
      <c r="GU64" s="122"/>
      <c r="GV64" s="122"/>
      <c r="GW64" s="122"/>
      <c r="GX64" s="122"/>
      <c r="GY64" s="122"/>
      <c r="GZ64" s="122"/>
      <c r="HA64" s="122"/>
      <c r="HB64" s="122"/>
      <c r="HC64" s="122"/>
      <c r="HD64" s="122"/>
      <c r="HE64" s="122"/>
      <c r="HF64" s="122"/>
      <c r="HG64" s="122"/>
      <c r="HH64" s="122"/>
      <c r="HI64" s="122"/>
      <c r="HJ64" s="122"/>
      <c r="HK64" s="122"/>
      <c r="HL64" s="122"/>
      <c r="HM64" s="122"/>
      <c r="HN64" s="122"/>
      <c r="HO64" s="122"/>
      <c r="HP64" s="122"/>
      <c r="HQ64" s="122"/>
      <c r="HR64" s="122"/>
      <c r="HS64" s="122"/>
      <c r="HT64" s="122"/>
      <c r="HU64" s="122"/>
      <c r="HV64" s="122"/>
      <c r="HW64" s="122"/>
      <c r="HX64" s="122"/>
      <c r="HY64" s="122"/>
      <c r="HZ64" s="122"/>
      <c r="IA64" s="122"/>
      <c r="IB64" s="122"/>
      <c r="IC64" s="122"/>
      <c r="ID64" s="122"/>
      <c r="IE64" s="122"/>
      <c r="IF64" s="122"/>
      <c r="IG64" s="122"/>
      <c r="IH64" s="122"/>
      <c r="II64" s="122"/>
      <c r="IJ64" s="122"/>
      <c r="IK64" s="122"/>
      <c r="IL64" s="122"/>
      <c r="IM64" s="122"/>
      <c r="IN64" s="122"/>
      <c r="IO64" s="122"/>
      <c r="IP64" s="122"/>
      <c r="IQ64" s="122"/>
      <c r="IR64" s="122"/>
      <c r="IS64" s="122"/>
      <c r="IT64" s="122"/>
      <c r="IU64" s="122"/>
      <c r="IV64" s="122"/>
    </row>
    <row r="65" spans="2:256" ht="16.5" customHeight="1" x14ac:dyDescent="0.25">
      <c r="B65" s="128" t="s">
        <v>58</v>
      </c>
      <c r="C65" s="359" t="s">
        <v>36</v>
      </c>
      <c r="D65" s="360"/>
      <c r="E65" s="262" t="str">
        <f>IFERROR((E40+(E63/E14))*E47,"0")</f>
        <v>0</v>
      </c>
      <c r="F65" s="262" t="str">
        <f t="shared" ref="F65:P65" si="7">IFERROR((F40+(F63/F14))*F47,"0")</f>
        <v>0</v>
      </c>
      <c r="G65" s="262" t="str">
        <f t="shared" si="7"/>
        <v>0</v>
      </c>
      <c r="H65" s="262" t="str">
        <f t="shared" si="7"/>
        <v>0</v>
      </c>
      <c r="I65" s="262" t="str">
        <f t="shared" si="7"/>
        <v>0</v>
      </c>
      <c r="J65" s="262" t="str">
        <f t="shared" si="7"/>
        <v>0</v>
      </c>
      <c r="K65" s="262" t="str">
        <f t="shared" si="7"/>
        <v>0</v>
      </c>
      <c r="L65" s="262" t="str">
        <f t="shared" si="7"/>
        <v>0</v>
      </c>
      <c r="M65" s="262" t="str">
        <f t="shared" si="7"/>
        <v>0</v>
      </c>
      <c r="N65" s="262" t="str">
        <f t="shared" si="7"/>
        <v>0</v>
      </c>
      <c r="O65" s="262" t="str">
        <f t="shared" si="7"/>
        <v>0</v>
      </c>
      <c r="P65" s="263" t="str">
        <f t="shared" si="7"/>
        <v>0</v>
      </c>
      <c r="Q65" s="120"/>
      <c r="R65" s="121"/>
      <c r="S65" s="121"/>
      <c r="T65" s="121"/>
      <c r="U65" s="121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X65" s="122"/>
      <c r="FY65" s="122"/>
      <c r="FZ65" s="122"/>
      <c r="GA65" s="122"/>
      <c r="GB65" s="122"/>
      <c r="GC65" s="122"/>
      <c r="GD65" s="122"/>
      <c r="GE65" s="122"/>
      <c r="GF65" s="122"/>
      <c r="GG65" s="122"/>
      <c r="GH65" s="122"/>
      <c r="GI65" s="122"/>
      <c r="GJ65" s="122"/>
      <c r="GK65" s="122"/>
      <c r="GL65" s="122"/>
      <c r="GM65" s="122"/>
      <c r="GN65" s="122"/>
      <c r="GO65" s="122"/>
      <c r="GP65" s="122"/>
      <c r="GQ65" s="122"/>
      <c r="GR65" s="122"/>
      <c r="GS65" s="122"/>
      <c r="GT65" s="122"/>
      <c r="GU65" s="122"/>
      <c r="GV65" s="122"/>
      <c r="GW65" s="122"/>
      <c r="GX65" s="122"/>
      <c r="GY65" s="122"/>
      <c r="GZ65" s="122"/>
      <c r="HA65" s="122"/>
      <c r="HB65" s="122"/>
      <c r="HC65" s="122"/>
      <c r="HD65" s="122"/>
      <c r="HE65" s="122"/>
      <c r="HF65" s="122"/>
      <c r="HG65" s="122"/>
      <c r="HH65" s="122"/>
      <c r="HI65" s="122"/>
      <c r="HJ65" s="122"/>
      <c r="HK65" s="122"/>
      <c r="HL65" s="122"/>
      <c r="HM65" s="122"/>
      <c r="HN65" s="122"/>
      <c r="HO65" s="122"/>
      <c r="HP65" s="122"/>
      <c r="HQ65" s="122"/>
      <c r="HR65" s="122"/>
      <c r="HS65" s="122"/>
      <c r="HT65" s="122"/>
      <c r="HU65" s="122"/>
      <c r="HV65" s="122"/>
      <c r="HW65" s="122"/>
      <c r="HX65" s="122"/>
      <c r="HY65" s="122"/>
      <c r="HZ65" s="122"/>
      <c r="IA65" s="122"/>
      <c r="IB65" s="122"/>
      <c r="IC65" s="122"/>
      <c r="ID65" s="122"/>
      <c r="IE65" s="122"/>
      <c r="IF65" s="122"/>
      <c r="IG65" s="122"/>
      <c r="IH65" s="122"/>
      <c r="II65" s="122"/>
      <c r="IJ65" s="122"/>
      <c r="IK65" s="122"/>
      <c r="IL65" s="122"/>
      <c r="IM65" s="122"/>
      <c r="IN65" s="122"/>
      <c r="IO65" s="122"/>
      <c r="IP65" s="122"/>
      <c r="IQ65" s="122"/>
      <c r="IR65" s="122"/>
      <c r="IS65" s="122"/>
      <c r="IT65" s="122"/>
      <c r="IU65" s="122"/>
      <c r="IV65" s="122"/>
    </row>
    <row r="66" spans="2:256" ht="16.5" customHeight="1" x14ac:dyDescent="0.25">
      <c r="B66" s="132" t="s">
        <v>59</v>
      </c>
      <c r="C66" s="359" t="s">
        <v>60</v>
      </c>
      <c r="D66" s="360"/>
      <c r="E66" s="246">
        <f t="shared" ref="E66:P66" si="8">E65*E14</f>
        <v>0</v>
      </c>
      <c r="F66" s="246">
        <f t="shared" si="8"/>
        <v>0</v>
      </c>
      <c r="G66" s="246">
        <f t="shared" si="8"/>
        <v>0</v>
      </c>
      <c r="H66" s="246">
        <f t="shared" si="8"/>
        <v>0</v>
      </c>
      <c r="I66" s="246">
        <f t="shared" si="8"/>
        <v>0</v>
      </c>
      <c r="J66" s="246">
        <f t="shared" si="8"/>
        <v>0</v>
      </c>
      <c r="K66" s="246">
        <f t="shared" si="8"/>
        <v>0</v>
      </c>
      <c r="L66" s="246">
        <f t="shared" si="8"/>
        <v>0</v>
      </c>
      <c r="M66" s="246">
        <f t="shared" si="8"/>
        <v>0</v>
      </c>
      <c r="N66" s="246">
        <f t="shared" si="8"/>
        <v>0</v>
      </c>
      <c r="O66" s="246">
        <f t="shared" si="8"/>
        <v>0</v>
      </c>
      <c r="P66" s="247">
        <f t="shared" si="8"/>
        <v>0</v>
      </c>
      <c r="Q66" s="120"/>
      <c r="R66" s="121"/>
      <c r="S66" s="121"/>
      <c r="T66" s="121"/>
      <c r="U66" s="121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X66" s="122"/>
      <c r="FY66" s="122"/>
      <c r="FZ66" s="122"/>
      <c r="GA66" s="122"/>
      <c r="GB66" s="122"/>
      <c r="GC66" s="122"/>
      <c r="GD66" s="122"/>
      <c r="GE66" s="122"/>
      <c r="GF66" s="122"/>
      <c r="GG66" s="122"/>
      <c r="GH66" s="122"/>
      <c r="GI66" s="122"/>
      <c r="GJ66" s="122"/>
      <c r="GK66" s="122"/>
      <c r="GL66" s="122"/>
      <c r="GM66" s="122"/>
      <c r="GN66" s="122"/>
      <c r="GO66" s="122"/>
      <c r="GP66" s="122"/>
      <c r="GQ66" s="122"/>
      <c r="GR66" s="122"/>
      <c r="GS66" s="122"/>
      <c r="GT66" s="122"/>
      <c r="GU66" s="122"/>
      <c r="GV66" s="122"/>
      <c r="GW66" s="122"/>
      <c r="GX66" s="122"/>
      <c r="GY66" s="122"/>
      <c r="GZ66" s="122"/>
      <c r="HA66" s="122"/>
      <c r="HB66" s="122"/>
      <c r="HC66" s="122"/>
      <c r="HD66" s="122"/>
      <c r="HE66" s="122"/>
      <c r="HF66" s="122"/>
      <c r="HG66" s="122"/>
      <c r="HH66" s="122"/>
      <c r="HI66" s="122"/>
      <c r="HJ66" s="122"/>
      <c r="HK66" s="122"/>
      <c r="HL66" s="122"/>
      <c r="HM66" s="122"/>
      <c r="HN66" s="122"/>
      <c r="HO66" s="122"/>
      <c r="HP66" s="122"/>
      <c r="HQ66" s="122"/>
      <c r="HR66" s="122"/>
      <c r="HS66" s="122"/>
      <c r="HT66" s="122"/>
      <c r="HU66" s="122"/>
      <c r="HV66" s="122"/>
      <c r="HW66" s="122"/>
      <c r="HX66" s="122"/>
      <c r="HY66" s="122"/>
      <c r="HZ66" s="122"/>
      <c r="IA66" s="122"/>
      <c r="IB66" s="122"/>
      <c r="IC66" s="122"/>
      <c r="ID66" s="122"/>
      <c r="IE66" s="122"/>
      <c r="IF66" s="122"/>
      <c r="IG66" s="122"/>
      <c r="IH66" s="122"/>
      <c r="II66" s="122"/>
      <c r="IJ66" s="122"/>
      <c r="IK66" s="122"/>
      <c r="IL66" s="122"/>
      <c r="IM66" s="122"/>
      <c r="IN66" s="122"/>
      <c r="IO66" s="122"/>
      <c r="IP66" s="122"/>
      <c r="IQ66" s="122"/>
      <c r="IR66" s="122"/>
      <c r="IS66" s="122"/>
      <c r="IT66" s="122"/>
      <c r="IU66" s="122"/>
      <c r="IV66" s="122"/>
    </row>
    <row r="67" spans="2:256" ht="16.5" customHeight="1" x14ac:dyDescent="0.25">
      <c r="B67" s="132"/>
      <c r="C67" s="370"/>
      <c r="D67" s="371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7"/>
      <c r="Q67" s="120"/>
      <c r="R67" s="121"/>
      <c r="S67" s="121"/>
      <c r="T67" s="121"/>
      <c r="U67" s="121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2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22"/>
      <c r="GI67" s="122"/>
      <c r="GJ67" s="122"/>
      <c r="GK67" s="122"/>
      <c r="GL67" s="122"/>
      <c r="GM67" s="122"/>
      <c r="GN67" s="122"/>
      <c r="GO67" s="122"/>
      <c r="GP67" s="122"/>
      <c r="GQ67" s="122"/>
      <c r="GR67" s="122"/>
      <c r="GS67" s="122"/>
      <c r="GT67" s="122"/>
      <c r="GU67" s="122"/>
      <c r="GV67" s="122"/>
      <c r="GW67" s="122"/>
      <c r="GX67" s="122"/>
      <c r="GY67" s="122"/>
      <c r="GZ67" s="122"/>
      <c r="HA67" s="122"/>
      <c r="HB67" s="122"/>
      <c r="HC67" s="122"/>
      <c r="HD67" s="122"/>
      <c r="HE67" s="122"/>
      <c r="HF67" s="122"/>
      <c r="HG67" s="122"/>
      <c r="HH67" s="122"/>
      <c r="HI67" s="122"/>
      <c r="HJ67" s="122"/>
      <c r="HK67" s="122"/>
      <c r="HL67" s="122"/>
      <c r="HM67" s="122"/>
      <c r="HN67" s="122"/>
      <c r="HO67" s="122"/>
      <c r="HP67" s="122"/>
      <c r="HQ67" s="122"/>
      <c r="HR67" s="122"/>
      <c r="HS67" s="122"/>
      <c r="HT67" s="122"/>
      <c r="HU67" s="122"/>
      <c r="HV67" s="122"/>
      <c r="HW67" s="122"/>
      <c r="HX67" s="122"/>
      <c r="HY67" s="122"/>
      <c r="HZ67" s="122"/>
      <c r="IA67" s="122"/>
      <c r="IB67" s="122"/>
      <c r="IC67" s="122"/>
      <c r="ID67" s="122"/>
      <c r="IE67" s="122"/>
      <c r="IF67" s="122"/>
      <c r="IG67" s="122"/>
      <c r="IH67" s="122"/>
      <c r="II67" s="122"/>
      <c r="IJ67" s="122"/>
      <c r="IK67" s="122"/>
      <c r="IL67" s="122"/>
      <c r="IM67" s="122"/>
      <c r="IN67" s="122"/>
      <c r="IO67" s="122"/>
      <c r="IP67" s="122"/>
      <c r="IQ67" s="122"/>
      <c r="IR67" s="122"/>
      <c r="IS67" s="122"/>
      <c r="IT67" s="122"/>
      <c r="IU67" s="122"/>
      <c r="IV67" s="122"/>
    </row>
    <row r="68" spans="2:256" ht="16.5" customHeight="1" x14ac:dyDescent="0.25">
      <c r="B68" s="128" t="s">
        <v>61</v>
      </c>
      <c r="C68" s="359" t="s">
        <v>36</v>
      </c>
      <c r="D68" s="360"/>
      <c r="E68" s="250" t="str">
        <f>IFERROR(E69/E14,"0")</f>
        <v>0</v>
      </c>
      <c r="F68" s="250" t="str">
        <f t="shared" ref="F68:P68" si="9">IFERROR(F69/F14,"0")</f>
        <v>0</v>
      </c>
      <c r="G68" s="250" t="str">
        <f t="shared" si="9"/>
        <v>0</v>
      </c>
      <c r="H68" s="250" t="str">
        <f t="shared" si="9"/>
        <v>0</v>
      </c>
      <c r="I68" s="250" t="str">
        <f t="shared" si="9"/>
        <v>0</v>
      </c>
      <c r="J68" s="250" t="str">
        <f t="shared" si="9"/>
        <v>0</v>
      </c>
      <c r="K68" s="250" t="str">
        <f t="shared" si="9"/>
        <v>0</v>
      </c>
      <c r="L68" s="250" t="str">
        <f t="shared" si="9"/>
        <v>0</v>
      </c>
      <c r="M68" s="250" t="str">
        <f t="shared" si="9"/>
        <v>0</v>
      </c>
      <c r="N68" s="250" t="str">
        <f t="shared" si="9"/>
        <v>0</v>
      </c>
      <c r="O68" s="250" t="str">
        <f t="shared" si="9"/>
        <v>0</v>
      </c>
      <c r="P68" s="251" t="str">
        <f t="shared" si="9"/>
        <v>0</v>
      </c>
      <c r="Q68" s="120"/>
      <c r="R68" s="121"/>
      <c r="S68" s="121"/>
      <c r="T68" s="121"/>
      <c r="U68" s="121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  <c r="ET68" s="122"/>
      <c r="EU68" s="122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22"/>
      <c r="FG68" s="122"/>
      <c r="FH68" s="122"/>
      <c r="FI68" s="122"/>
      <c r="FJ68" s="122"/>
      <c r="FK68" s="122"/>
      <c r="FL68" s="122"/>
      <c r="FM68" s="122"/>
      <c r="FN68" s="122"/>
      <c r="FO68" s="122"/>
      <c r="FP68" s="122"/>
      <c r="FQ68" s="122"/>
      <c r="FR68" s="122"/>
      <c r="FS68" s="122"/>
      <c r="FT68" s="122"/>
      <c r="FU68" s="122"/>
      <c r="FV68" s="122"/>
      <c r="FW68" s="122"/>
      <c r="FX68" s="122"/>
      <c r="FY68" s="122"/>
      <c r="FZ68" s="122"/>
      <c r="GA68" s="122"/>
      <c r="GB68" s="122"/>
      <c r="GC68" s="122"/>
      <c r="GD68" s="122"/>
      <c r="GE68" s="122"/>
      <c r="GF68" s="122"/>
      <c r="GG68" s="122"/>
      <c r="GH68" s="122"/>
      <c r="GI68" s="122"/>
      <c r="GJ68" s="122"/>
      <c r="GK68" s="122"/>
      <c r="GL68" s="122"/>
      <c r="GM68" s="122"/>
      <c r="GN68" s="122"/>
      <c r="GO68" s="122"/>
      <c r="GP68" s="122"/>
      <c r="GQ68" s="122"/>
      <c r="GR68" s="122"/>
      <c r="GS68" s="122"/>
      <c r="GT68" s="122"/>
      <c r="GU68" s="122"/>
      <c r="GV68" s="122"/>
      <c r="GW68" s="122"/>
      <c r="GX68" s="122"/>
      <c r="GY68" s="122"/>
      <c r="GZ68" s="122"/>
      <c r="HA68" s="122"/>
      <c r="HB68" s="122"/>
      <c r="HC68" s="122"/>
      <c r="HD68" s="122"/>
      <c r="HE68" s="122"/>
      <c r="HF68" s="122"/>
      <c r="HG68" s="122"/>
      <c r="HH68" s="122"/>
      <c r="HI68" s="122"/>
      <c r="HJ68" s="122"/>
      <c r="HK68" s="122"/>
      <c r="HL68" s="122"/>
      <c r="HM68" s="122"/>
      <c r="HN68" s="122"/>
      <c r="HO68" s="122"/>
      <c r="HP68" s="122"/>
      <c r="HQ68" s="122"/>
      <c r="HR68" s="122"/>
      <c r="HS68" s="122"/>
      <c r="HT68" s="122"/>
      <c r="HU68" s="122"/>
      <c r="HV68" s="122"/>
      <c r="HW68" s="122"/>
      <c r="HX68" s="122"/>
      <c r="HY68" s="122"/>
      <c r="HZ68" s="122"/>
      <c r="IA68" s="122"/>
      <c r="IB68" s="122"/>
      <c r="IC68" s="122"/>
      <c r="ID68" s="122"/>
      <c r="IE68" s="122"/>
      <c r="IF68" s="122"/>
      <c r="IG68" s="122"/>
      <c r="IH68" s="122"/>
      <c r="II68" s="122"/>
      <c r="IJ68" s="122"/>
      <c r="IK68" s="122"/>
      <c r="IL68" s="122"/>
      <c r="IM68" s="122"/>
      <c r="IN68" s="122"/>
      <c r="IO68" s="122"/>
      <c r="IP68" s="122"/>
      <c r="IQ68" s="122"/>
      <c r="IR68" s="122"/>
      <c r="IS68" s="122"/>
      <c r="IT68" s="122"/>
      <c r="IU68" s="122"/>
      <c r="IV68" s="122"/>
    </row>
    <row r="69" spans="2:256" ht="16.5" customHeight="1" x14ac:dyDescent="0.25">
      <c r="B69" s="132" t="s">
        <v>59</v>
      </c>
      <c r="C69" s="359" t="s">
        <v>60</v>
      </c>
      <c r="D69" s="360"/>
      <c r="E69" s="250">
        <f t="shared" ref="E69:P69" si="10">E66-E33</f>
        <v>0</v>
      </c>
      <c r="F69" s="250">
        <f t="shared" si="10"/>
        <v>0</v>
      </c>
      <c r="G69" s="250">
        <f t="shared" si="10"/>
        <v>0</v>
      </c>
      <c r="H69" s="250">
        <f t="shared" si="10"/>
        <v>0</v>
      </c>
      <c r="I69" s="250">
        <f t="shared" si="10"/>
        <v>0</v>
      </c>
      <c r="J69" s="250">
        <f t="shared" si="10"/>
        <v>0</v>
      </c>
      <c r="K69" s="250">
        <f t="shared" si="10"/>
        <v>0</v>
      </c>
      <c r="L69" s="250">
        <f t="shared" si="10"/>
        <v>0</v>
      </c>
      <c r="M69" s="250">
        <f t="shared" si="10"/>
        <v>0</v>
      </c>
      <c r="N69" s="250">
        <f t="shared" si="10"/>
        <v>0</v>
      </c>
      <c r="O69" s="250">
        <f t="shared" si="10"/>
        <v>0</v>
      </c>
      <c r="P69" s="251">
        <f t="shared" si="10"/>
        <v>0</v>
      </c>
      <c r="Q69" s="120"/>
      <c r="R69" s="121"/>
      <c r="S69" s="121"/>
      <c r="T69" s="121"/>
      <c r="U69" s="121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22"/>
      <c r="ES69" s="122"/>
      <c r="ET69" s="122"/>
      <c r="EU69" s="122"/>
      <c r="EV69" s="122"/>
      <c r="EW69" s="122"/>
      <c r="EX69" s="122"/>
      <c r="EY69" s="122"/>
      <c r="EZ69" s="122"/>
      <c r="FA69" s="122"/>
      <c r="FB69" s="122"/>
      <c r="FC69" s="122"/>
      <c r="FD69" s="122"/>
      <c r="FE69" s="122"/>
      <c r="FF69" s="122"/>
      <c r="FG69" s="122"/>
      <c r="FH69" s="122"/>
      <c r="FI69" s="122"/>
      <c r="FJ69" s="122"/>
      <c r="FK69" s="122"/>
      <c r="FL69" s="122"/>
      <c r="FM69" s="122"/>
      <c r="FN69" s="122"/>
      <c r="FO69" s="122"/>
      <c r="FP69" s="122"/>
      <c r="FQ69" s="122"/>
      <c r="FR69" s="122"/>
      <c r="FS69" s="122"/>
      <c r="FT69" s="122"/>
      <c r="FU69" s="122"/>
      <c r="FV69" s="122"/>
      <c r="FW69" s="122"/>
      <c r="FX69" s="122"/>
      <c r="FY69" s="122"/>
      <c r="FZ69" s="122"/>
      <c r="GA69" s="122"/>
      <c r="GB69" s="122"/>
      <c r="GC69" s="122"/>
      <c r="GD69" s="122"/>
      <c r="GE69" s="122"/>
      <c r="GF69" s="122"/>
      <c r="GG69" s="122"/>
      <c r="GH69" s="122"/>
      <c r="GI69" s="122"/>
      <c r="GJ69" s="122"/>
      <c r="GK69" s="122"/>
      <c r="GL69" s="122"/>
      <c r="GM69" s="122"/>
      <c r="GN69" s="122"/>
      <c r="GO69" s="122"/>
      <c r="GP69" s="122"/>
      <c r="GQ69" s="122"/>
      <c r="GR69" s="122"/>
      <c r="GS69" s="122"/>
      <c r="GT69" s="122"/>
      <c r="GU69" s="122"/>
      <c r="GV69" s="122"/>
      <c r="GW69" s="122"/>
      <c r="GX69" s="122"/>
      <c r="GY69" s="122"/>
      <c r="GZ69" s="122"/>
      <c r="HA69" s="122"/>
      <c r="HB69" s="122"/>
      <c r="HC69" s="122"/>
      <c r="HD69" s="122"/>
      <c r="HE69" s="122"/>
      <c r="HF69" s="122"/>
      <c r="HG69" s="122"/>
      <c r="HH69" s="122"/>
      <c r="HI69" s="122"/>
      <c r="HJ69" s="122"/>
      <c r="HK69" s="122"/>
      <c r="HL69" s="122"/>
      <c r="HM69" s="122"/>
      <c r="HN69" s="122"/>
      <c r="HO69" s="122"/>
      <c r="HP69" s="122"/>
      <c r="HQ69" s="122"/>
      <c r="HR69" s="122"/>
      <c r="HS69" s="122"/>
      <c r="HT69" s="122"/>
      <c r="HU69" s="122"/>
      <c r="HV69" s="122"/>
      <c r="HW69" s="122"/>
      <c r="HX69" s="122"/>
      <c r="HY69" s="122"/>
      <c r="HZ69" s="122"/>
      <c r="IA69" s="122"/>
      <c r="IB69" s="122"/>
      <c r="IC69" s="122"/>
      <c r="ID69" s="122"/>
      <c r="IE69" s="122"/>
      <c r="IF69" s="122"/>
      <c r="IG69" s="122"/>
      <c r="IH69" s="122"/>
      <c r="II69" s="122"/>
      <c r="IJ69" s="122"/>
      <c r="IK69" s="122"/>
      <c r="IL69" s="122"/>
      <c r="IM69" s="122"/>
      <c r="IN69" s="122"/>
      <c r="IO69" s="122"/>
      <c r="IP69" s="122"/>
      <c r="IQ69" s="122"/>
      <c r="IR69" s="122"/>
      <c r="IS69" s="122"/>
      <c r="IT69" s="122"/>
      <c r="IU69" s="122"/>
      <c r="IV69" s="122"/>
    </row>
    <row r="70" spans="2:256" ht="16.5" customHeight="1" x14ac:dyDescent="0.25">
      <c r="B70" s="112"/>
      <c r="C70" s="359"/>
      <c r="D70" s="360"/>
      <c r="E70" s="250"/>
      <c r="F70" s="261"/>
      <c r="G70" s="261"/>
      <c r="H70" s="250"/>
      <c r="I70" s="250"/>
      <c r="J70" s="250"/>
      <c r="K70" s="250"/>
      <c r="L70" s="250"/>
      <c r="M70" s="250"/>
      <c r="N70" s="250"/>
      <c r="O70" s="250"/>
      <c r="P70" s="251"/>
      <c r="Q70" s="120"/>
      <c r="R70" s="121"/>
      <c r="S70" s="121"/>
      <c r="T70" s="121"/>
      <c r="U70" s="121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  <c r="DB70" s="122"/>
      <c r="DC70" s="122"/>
      <c r="DD70" s="122"/>
      <c r="DE70" s="122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22"/>
      <c r="DQ70" s="122"/>
      <c r="DR70" s="122"/>
      <c r="DS70" s="122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22"/>
      <c r="EE70" s="122"/>
      <c r="EF70" s="122"/>
      <c r="EG70" s="122"/>
      <c r="EH70" s="122"/>
      <c r="EI70" s="122"/>
      <c r="EJ70" s="122"/>
      <c r="EK70" s="122"/>
      <c r="EL70" s="122"/>
      <c r="EM70" s="122"/>
      <c r="EN70" s="122"/>
      <c r="EO70" s="122"/>
      <c r="EP70" s="122"/>
      <c r="EQ70" s="122"/>
      <c r="ER70" s="122"/>
      <c r="ES70" s="122"/>
      <c r="ET70" s="122"/>
      <c r="EU70" s="122"/>
      <c r="EV70" s="122"/>
      <c r="EW70" s="122"/>
      <c r="EX70" s="122"/>
      <c r="EY70" s="122"/>
      <c r="EZ70" s="122"/>
      <c r="FA70" s="122"/>
      <c r="FB70" s="122"/>
      <c r="FC70" s="122"/>
      <c r="FD70" s="122"/>
      <c r="FE70" s="122"/>
      <c r="FF70" s="122"/>
      <c r="FG70" s="122"/>
      <c r="FH70" s="122"/>
      <c r="FI70" s="122"/>
      <c r="FJ70" s="122"/>
      <c r="FK70" s="122"/>
      <c r="FL70" s="122"/>
      <c r="FM70" s="122"/>
      <c r="FN70" s="122"/>
      <c r="FO70" s="122"/>
      <c r="FP70" s="122"/>
      <c r="FQ70" s="122"/>
      <c r="FR70" s="122"/>
      <c r="FS70" s="122"/>
      <c r="FT70" s="122"/>
      <c r="FU70" s="122"/>
      <c r="FV70" s="122"/>
      <c r="FW70" s="122"/>
      <c r="FX70" s="122"/>
      <c r="FY70" s="122"/>
      <c r="FZ70" s="122"/>
      <c r="GA70" s="122"/>
      <c r="GB70" s="122"/>
      <c r="GC70" s="122"/>
      <c r="GD70" s="122"/>
      <c r="GE70" s="122"/>
      <c r="GF70" s="122"/>
      <c r="GG70" s="122"/>
      <c r="GH70" s="122"/>
      <c r="GI70" s="122"/>
      <c r="GJ70" s="122"/>
      <c r="GK70" s="122"/>
      <c r="GL70" s="122"/>
      <c r="GM70" s="122"/>
      <c r="GN70" s="122"/>
      <c r="GO70" s="122"/>
      <c r="GP70" s="122"/>
      <c r="GQ70" s="122"/>
      <c r="GR70" s="122"/>
      <c r="GS70" s="122"/>
      <c r="GT70" s="122"/>
      <c r="GU70" s="122"/>
      <c r="GV70" s="122"/>
      <c r="GW70" s="122"/>
      <c r="GX70" s="122"/>
      <c r="GY70" s="122"/>
      <c r="GZ70" s="122"/>
      <c r="HA70" s="122"/>
      <c r="HB70" s="122"/>
      <c r="HC70" s="122"/>
      <c r="HD70" s="122"/>
      <c r="HE70" s="122"/>
      <c r="HF70" s="122"/>
      <c r="HG70" s="122"/>
      <c r="HH70" s="122"/>
      <c r="HI70" s="122"/>
      <c r="HJ70" s="122"/>
      <c r="HK70" s="122"/>
      <c r="HL70" s="122"/>
      <c r="HM70" s="122"/>
      <c r="HN70" s="122"/>
      <c r="HO70" s="122"/>
      <c r="HP70" s="122"/>
      <c r="HQ70" s="122"/>
      <c r="HR70" s="122"/>
      <c r="HS70" s="122"/>
      <c r="HT70" s="122"/>
      <c r="HU70" s="122"/>
      <c r="HV70" s="122"/>
      <c r="HW70" s="122"/>
      <c r="HX70" s="122"/>
      <c r="HY70" s="122"/>
      <c r="HZ70" s="122"/>
      <c r="IA70" s="122"/>
      <c r="IB70" s="122"/>
      <c r="IC70" s="122"/>
      <c r="ID70" s="122"/>
      <c r="IE70" s="122"/>
      <c r="IF70" s="122"/>
      <c r="IG70" s="122"/>
      <c r="IH70" s="122"/>
      <c r="II70" s="122"/>
      <c r="IJ70" s="122"/>
      <c r="IK70" s="122"/>
      <c r="IL70" s="122"/>
      <c r="IM70" s="122"/>
      <c r="IN70" s="122"/>
      <c r="IO70" s="122"/>
      <c r="IP70" s="122"/>
      <c r="IQ70" s="122"/>
      <c r="IR70" s="122"/>
      <c r="IS70" s="122"/>
      <c r="IT70" s="122"/>
      <c r="IU70" s="122"/>
      <c r="IV70" s="122"/>
    </row>
    <row r="71" spans="2:256" s="134" customFormat="1" ht="16.5" customHeight="1" x14ac:dyDescent="0.25">
      <c r="B71" s="133" t="s">
        <v>62</v>
      </c>
      <c r="C71" s="370"/>
      <c r="D71" s="371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5"/>
      <c r="R71" s="121"/>
      <c r="S71" s="121"/>
      <c r="T71" s="121"/>
      <c r="U71" s="121"/>
    </row>
    <row r="72" spans="2:256" s="134" customFormat="1" ht="16.5" customHeight="1" x14ac:dyDescent="0.25">
      <c r="B72" s="123" t="s">
        <v>63</v>
      </c>
      <c r="C72" s="359" t="s">
        <v>64</v>
      </c>
      <c r="D72" s="360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6"/>
      <c r="R72" s="121"/>
      <c r="S72" s="121"/>
      <c r="T72" s="121"/>
      <c r="U72" s="121"/>
    </row>
    <row r="73" spans="2:256" s="134" customFormat="1" ht="16.5" customHeight="1" x14ac:dyDescent="0.25">
      <c r="B73" s="123" t="s">
        <v>65</v>
      </c>
      <c r="C73" s="359" t="s">
        <v>66</v>
      </c>
      <c r="D73" s="360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8"/>
      <c r="R73" s="121"/>
      <c r="S73" s="121"/>
      <c r="T73" s="121"/>
      <c r="U73" s="121"/>
    </row>
    <row r="74" spans="2:256" s="134" customFormat="1" ht="16.5" customHeight="1" x14ac:dyDescent="0.25">
      <c r="B74" s="123"/>
      <c r="C74" s="370"/>
      <c r="D74" s="371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7"/>
      <c r="R74" s="121"/>
      <c r="S74" s="121"/>
      <c r="T74" s="121"/>
      <c r="U74" s="121"/>
    </row>
    <row r="75" spans="2:256" ht="16.5" customHeight="1" x14ac:dyDescent="0.25">
      <c r="B75" s="103" t="s">
        <v>67</v>
      </c>
      <c r="C75" s="359"/>
      <c r="D75" s="360"/>
      <c r="E75" s="245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9"/>
      <c r="Q75" s="120"/>
      <c r="R75" s="121"/>
      <c r="S75" s="121"/>
      <c r="T75" s="121"/>
      <c r="U75" s="121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  <c r="CT75" s="122"/>
      <c r="CU75" s="12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X75" s="122"/>
      <c r="FY75" s="122"/>
      <c r="FZ75" s="122"/>
      <c r="GA75" s="122"/>
      <c r="GB75" s="122"/>
      <c r="GC75" s="122"/>
      <c r="GD75" s="122"/>
      <c r="GE75" s="122"/>
      <c r="GF75" s="122"/>
      <c r="GG75" s="122"/>
      <c r="GH75" s="122"/>
      <c r="GI75" s="122"/>
      <c r="GJ75" s="122"/>
      <c r="GK75" s="122"/>
      <c r="GL75" s="122"/>
      <c r="GM75" s="122"/>
      <c r="GN75" s="122"/>
      <c r="GO75" s="122"/>
      <c r="GP75" s="122"/>
      <c r="GQ75" s="122"/>
      <c r="GR75" s="122"/>
      <c r="GS75" s="122"/>
      <c r="GT75" s="122"/>
      <c r="GU75" s="122"/>
      <c r="GV75" s="122"/>
      <c r="GW75" s="122"/>
      <c r="GX75" s="122"/>
      <c r="GY75" s="122"/>
      <c r="GZ75" s="122"/>
      <c r="HA75" s="122"/>
      <c r="HB75" s="122"/>
      <c r="HC75" s="122"/>
      <c r="HD75" s="122"/>
      <c r="HE75" s="122"/>
      <c r="HF75" s="122"/>
      <c r="HG75" s="122"/>
      <c r="HH75" s="122"/>
      <c r="HI75" s="122"/>
      <c r="HJ75" s="122"/>
      <c r="HK75" s="122"/>
      <c r="HL75" s="122"/>
      <c r="HM75" s="122"/>
      <c r="HN75" s="122"/>
      <c r="HO75" s="122"/>
      <c r="HP75" s="122"/>
      <c r="HQ75" s="122"/>
      <c r="HR75" s="122"/>
      <c r="HS75" s="122"/>
      <c r="HT75" s="122"/>
      <c r="HU75" s="122"/>
      <c r="HV75" s="122"/>
      <c r="HW75" s="122"/>
      <c r="HX75" s="122"/>
      <c r="HY75" s="122"/>
      <c r="HZ75" s="122"/>
      <c r="IA75" s="122"/>
      <c r="IB75" s="122"/>
      <c r="IC75" s="122"/>
      <c r="ID75" s="122"/>
      <c r="IE75" s="122"/>
      <c r="IF75" s="122"/>
      <c r="IG75" s="122"/>
      <c r="IH75" s="122"/>
      <c r="II75" s="122"/>
      <c r="IJ75" s="122"/>
      <c r="IK75" s="122"/>
      <c r="IL75" s="122"/>
      <c r="IM75" s="122"/>
      <c r="IN75" s="122"/>
      <c r="IO75" s="122"/>
      <c r="IP75" s="122"/>
      <c r="IQ75" s="122"/>
      <c r="IR75" s="122"/>
      <c r="IS75" s="122"/>
      <c r="IT75" s="122"/>
      <c r="IU75" s="122"/>
      <c r="IV75" s="122"/>
    </row>
    <row r="76" spans="2:256" ht="16.5" customHeight="1" x14ac:dyDescent="0.25">
      <c r="B76" s="135" t="s">
        <v>68</v>
      </c>
      <c r="C76" s="359" t="s">
        <v>69</v>
      </c>
      <c r="D76" s="360"/>
      <c r="E76" s="186">
        <v>0</v>
      </c>
      <c r="F76" s="186">
        <v>0</v>
      </c>
      <c r="G76" s="186">
        <v>0</v>
      </c>
      <c r="H76" s="186">
        <v>0</v>
      </c>
      <c r="I76" s="186">
        <v>0</v>
      </c>
      <c r="J76" s="186">
        <v>0</v>
      </c>
      <c r="K76" s="186">
        <v>0</v>
      </c>
      <c r="L76" s="186">
        <v>0</v>
      </c>
      <c r="M76" s="186">
        <v>0</v>
      </c>
      <c r="N76" s="186">
        <v>0</v>
      </c>
      <c r="O76" s="186">
        <v>0</v>
      </c>
      <c r="P76" s="187">
        <v>0</v>
      </c>
      <c r="Q76" s="120"/>
      <c r="R76" s="121"/>
      <c r="S76" s="121"/>
      <c r="T76" s="121"/>
      <c r="U76" s="121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22"/>
      <c r="CO76" s="122"/>
      <c r="CP76" s="122"/>
      <c r="CQ76" s="122"/>
      <c r="CR76" s="122"/>
      <c r="CS76" s="122"/>
      <c r="CT76" s="122"/>
      <c r="CU76" s="122"/>
      <c r="CV76" s="122"/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2"/>
      <c r="FX76" s="122"/>
      <c r="FY76" s="122"/>
      <c r="FZ76" s="122"/>
      <c r="GA76" s="122"/>
      <c r="GB76" s="122"/>
      <c r="GC76" s="122"/>
      <c r="GD76" s="122"/>
      <c r="GE76" s="122"/>
      <c r="GF76" s="122"/>
      <c r="GG76" s="122"/>
      <c r="GH76" s="122"/>
      <c r="GI76" s="122"/>
      <c r="GJ76" s="122"/>
      <c r="GK76" s="122"/>
      <c r="GL76" s="122"/>
      <c r="GM76" s="122"/>
      <c r="GN76" s="122"/>
      <c r="GO76" s="122"/>
      <c r="GP76" s="122"/>
      <c r="GQ76" s="122"/>
      <c r="GR76" s="122"/>
      <c r="GS76" s="122"/>
      <c r="GT76" s="122"/>
      <c r="GU76" s="122"/>
      <c r="GV76" s="122"/>
      <c r="GW76" s="122"/>
      <c r="GX76" s="122"/>
      <c r="GY76" s="122"/>
      <c r="GZ76" s="122"/>
      <c r="HA76" s="122"/>
      <c r="HB76" s="122"/>
      <c r="HC76" s="122"/>
      <c r="HD76" s="122"/>
      <c r="HE76" s="122"/>
      <c r="HF76" s="122"/>
      <c r="HG76" s="122"/>
      <c r="HH76" s="122"/>
      <c r="HI76" s="122"/>
      <c r="HJ76" s="122"/>
      <c r="HK76" s="122"/>
      <c r="HL76" s="122"/>
      <c r="HM76" s="122"/>
      <c r="HN76" s="122"/>
      <c r="HO76" s="122"/>
      <c r="HP76" s="122"/>
      <c r="HQ76" s="122"/>
      <c r="HR76" s="122"/>
      <c r="HS76" s="122"/>
      <c r="HT76" s="122"/>
      <c r="HU76" s="122"/>
      <c r="HV76" s="122"/>
      <c r="HW76" s="122"/>
      <c r="HX76" s="122"/>
      <c r="HY76" s="122"/>
      <c r="HZ76" s="122"/>
      <c r="IA76" s="122"/>
      <c r="IB76" s="122"/>
      <c r="IC76" s="122"/>
      <c r="ID76" s="122"/>
      <c r="IE76" s="122"/>
      <c r="IF76" s="122"/>
      <c r="IG76" s="122"/>
      <c r="IH76" s="122"/>
      <c r="II76" s="122"/>
      <c r="IJ76" s="122"/>
      <c r="IK76" s="122"/>
      <c r="IL76" s="122"/>
      <c r="IM76" s="122"/>
      <c r="IN76" s="122"/>
      <c r="IO76" s="122"/>
      <c r="IP76" s="122"/>
      <c r="IQ76" s="122"/>
      <c r="IR76" s="122"/>
      <c r="IS76" s="122"/>
      <c r="IT76" s="122"/>
      <c r="IU76" s="122"/>
      <c r="IV76" s="122"/>
    </row>
    <row r="77" spans="2:256" ht="16.5" customHeight="1" x14ac:dyDescent="0.25">
      <c r="B77" s="136"/>
      <c r="C77" s="359" t="s">
        <v>70</v>
      </c>
      <c r="D77" s="360"/>
      <c r="E77" s="221">
        <v>0</v>
      </c>
      <c r="F77" s="221">
        <v>0</v>
      </c>
      <c r="G77" s="221">
        <v>0</v>
      </c>
      <c r="H77" s="221">
        <v>0</v>
      </c>
      <c r="I77" s="221">
        <v>0</v>
      </c>
      <c r="J77" s="221">
        <v>0</v>
      </c>
      <c r="K77" s="221">
        <v>0</v>
      </c>
      <c r="L77" s="221">
        <v>0</v>
      </c>
      <c r="M77" s="221">
        <v>0</v>
      </c>
      <c r="N77" s="221">
        <v>0</v>
      </c>
      <c r="O77" s="221">
        <v>0</v>
      </c>
      <c r="P77" s="222">
        <v>0</v>
      </c>
      <c r="Q77" s="120"/>
      <c r="R77" s="121"/>
      <c r="S77" s="121"/>
      <c r="T77" s="121"/>
      <c r="U77" s="121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22"/>
      <c r="CU77" s="122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2"/>
      <c r="DJ77" s="122"/>
      <c r="DK77" s="122"/>
      <c r="DL77" s="122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  <c r="ED77" s="122"/>
      <c r="EE77" s="122"/>
      <c r="EF77" s="122"/>
      <c r="EG77" s="122"/>
      <c r="EH77" s="122"/>
      <c r="EI77" s="122"/>
      <c r="EJ77" s="122"/>
      <c r="EK77" s="122"/>
      <c r="EL77" s="122"/>
      <c r="EM77" s="122"/>
      <c r="EN77" s="122"/>
      <c r="EO77" s="122"/>
      <c r="EP77" s="122"/>
      <c r="EQ77" s="122"/>
      <c r="ER77" s="122"/>
      <c r="ES77" s="122"/>
      <c r="ET77" s="122"/>
      <c r="EU77" s="122"/>
      <c r="EV77" s="122"/>
      <c r="EW77" s="122"/>
      <c r="EX77" s="122"/>
      <c r="EY77" s="122"/>
      <c r="EZ77" s="122"/>
      <c r="FA77" s="122"/>
      <c r="FB77" s="122"/>
      <c r="FC77" s="122"/>
      <c r="FD77" s="122"/>
      <c r="FE77" s="122"/>
      <c r="FF77" s="122"/>
      <c r="FG77" s="122"/>
      <c r="FH77" s="122"/>
      <c r="FI77" s="122"/>
      <c r="FJ77" s="122"/>
      <c r="FK77" s="122"/>
      <c r="FL77" s="122"/>
      <c r="FM77" s="122"/>
      <c r="FN77" s="122"/>
      <c r="FO77" s="122"/>
      <c r="FP77" s="122"/>
      <c r="FQ77" s="122"/>
      <c r="FR77" s="122"/>
      <c r="FS77" s="122"/>
      <c r="FT77" s="122"/>
      <c r="FU77" s="122"/>
      <c r="FV77" s="122"/>
      <c r="FW77" s="122"/>
      <c r="FX77" s="122"/>
      <c r="FY77" s="122"/>
      <c r="FZ77" s="122"/>
      <c r="GA77" s="122"/>
      <c r="GB77" s="122"/>
      <c r="GC77" s="122"/>
      <c r="GD77" s="122"/>
      <c r="GE77" s="122"/>
      <c r="GF77" s="122"/>
      <c r="GG77" s="122"/>
      <c r="GH77" s="122"/>
      <c r="GI77" s="122"/>
      <c r="GJ77" s="122"/>
      <c r="GK77" s="122"/>
      <c r="GL77" s="122"/>
      <c r="GM77" s="122"/>
      <c r="GN77" s="122"/>
      <c r="GO77" s="122"/>
      <c r="GP77" s="122"/>
      <c r="GQ77" s="122"/>
      <c r="GR77" s="122"/>
      <c r="GS77" s="122"/>
      <c r="GT77" s="122"/>
      <c r="GU77" s="122"/>
      <c r="GV77" s="122"/>
      <c r="GW77" s="122"/>
      <c r="GX77" s="122"/>
      <c r="GY77" s="122"/>
      <c r="GZ77" s="122"/>
      <c r="HA77" s="122"/>
      <c r="HB77" s="122"/>
      <c r="HC77" s="122"/>
      <c r="HD77" s="122"/>
      <c r="HE77" s="122"/>
      <c r="HF77" s="122"/>
      <c r="HG77" s="122"/>
      <c r="HH77" s="122"/>
      <c r="HI77" s="122"/>
      <c r="HJ77" s="122"/>
      <c r="HK77" s="122"/>
      <c r="HL77" s="122"/>
      <c r="HM77" s="122"/>
      <c r="HN77" s="122"/>
      <c r="HO77" s="122"/>
      <c r="HP77" s="122"/>
      <c r="HQ77" s="122"/>
      <c r="HR77" s="122"/>
      <c r="HS77" s="122"/>
      <c r="HT77" s="122"/>
      <c r="HU77" s="122"/>
      <c r="HV77" s="122"/>
      <c r="HW77" s="122"/>
      <c r="HX77" s="122"/>
      <c r="HY77" s="122"/>
      <c r="HZ77" s="122"/>
      <c r="IA77" s="122"/>
      <c r="IB77" s="122"/>
      <c r="IC77" s="122"/>
      <c r="ID77" s="122"/>
      <c r="IE77" s="122"/>
      <c r="IF77" s="122"/>
      <c r="IG77" s="122"/>
      <c r="IH77" s="122"/>
      <c r="II77" s="122"/>
      <c r="IJ77" s="122"/>
      <c r="IK77" s="122"/>
      <c r="IL77" s="122"/>
      <c r="IM77" s="122"/>
      <c r="IN77" s="122"/>
      <c r="IO77" s="122"/>
      <c r="IP77" s="122"/>
      <c r="IQ77" s="122"/>
      <c r="IR77" s="122"/>
      <c r="IS77" s="122"/>
      <c r="IT77" s="122"/>
      <c r="IU77" s="122"/>
      <c r="IV77" s="122"/>
    </row>
    <row r="78" spans="2:256" ht="16.5" customHeight="1" x14ac:dyDescent="0.25">
      <c r="B78" s="136"/>
      <c r="C78" s="359"/>
      <c r="D78" s="360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68"/>
      <c r="Q78" s="120"/>
      <c r="R78" s="121"/>
      <c r="S78" s="121"/>
      <c r="T78" s="121"/>
      <c r="U78" s="121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  <c r="CA78" s="122"/>
      <c r="CB78" s="122"/>
      <c r="CC78" s="122"/>
      <c r="CD78" s="122"/>
      <c r="CE78" s="122"/>
      <c r="CF78" s="122"/>
      <c r="CG78" s="122"/>
      <c r="CH78" s="122"/>
      <c r="CI78" s="122"/>
      <c r="CJ78" s="122"/>
      <c r="CK78" s="122"/>
      <c r="CL78" s="122"/>
      <c r="CM78" s="122"/>
      <c r="CN78" s="122"/>
      <c r="CO78" s="122"/>
      <c r="CP78" s="122"/>
      <c r="CQ78" s="122"/>
      <c r="CR78" s="122"/>
      <c r="CS78" s="122"/>
      <c r="CT78" s="122"/>
      <c r="CU78" s="122"/>
      <c r="CV78" s="122"/>
      <c r="CW78" s="122"/>
      <c r="CX78" s="122"/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122"/>
      <c r="DK78" s="122"/>
      <c r="DL78" s="122"/>
      <c r="DM78" s="122"/>
      <c r="DN78" s="122"/>
      <c r="DO78" s="122"/>
      <c r="DP78" s="122"/>
      <c r="DQ78" s="122"/>
      <c r="DR78" s="122"/>
      <c r="DS78" s="122"/>
      <c r="DT78" s="122"/>
      <c r="DU78" s="122"/>
      <c r="DV78" s="122"/>
      <c r="DW78" s="122"/>
      <c r="DX78" s="122"/>
      <c r="DY78" s="122"/>
      <c r="DZ78" s="122"/>
      <c r="EA78" s="122"/>
      <c r="EB78" s="122"/>
      <c r="EC78" s="122"/>
      <c r="ED78" s="122"/>
      <c r="EE78" s="122"/>
      <c r="EF78" s="122"/>
      <c r="EG78" s="122"/>
      <c r="EH78" s="122"/>
      <c r="EI78" s="122"/>
      <c r="EJ78" s="122"/>
      <c r="EK78" s="122"/>
      <c r="EL78" s="122"/>
      <c r="EM78" s="122"/>
      <c r="EN78" s="122"/>
      <c r="EO78" s="122"/>
      <c r="EP78" s="122"/>
      <c r="EQ78" s="122"/>
      <c r="ER78" s="122"/>
      <c r="ES78" s="122"/>
      <c r="ET78" s="122"/>
      <c r="EU78" s="122"/>
      <c r="EV78" s="122"/>
      <c r="EW78" s="122"/>
      <c r="EX78" s="122"/>
      <c r="EY78" s="122"/>
      <c r="EZ78" s="122"/>
      <c r="FA78" s="122"/>
      <c r="FB78" s="122"/>
      <c r="FC78" s="122"/>
      <c r="FD78" s="122"/>
      <c r="FE78" s="122"/>
      <c r="FF78" s="122"/>
      <c r="FG78" s="122"/>
      <c r="FH78" s="122"/>
      <c r="FI78" s="122"/>
      <c r="FJ78" s="122"/>
      <c r="FK78" s="122"/>
      <c r="FL78" s="122"/>
      <c r="FM78" s="122"/>
      <c r="FN78" s="122"/>
      <c r="FO78" s="122"/>
      <c r="FP78" s="122"/>
      <c r="FQ78" s="122"/>
      <c r="FR78" s="122"/>
      <c r="FS78" s="122"/>
      <c r="FT78" s="122"/>
      <c r="FU78" s="122"/>
      <c r="FV78" s="122"/>
      <c r="FW78" s="122"/>
      <c r="FX78" s="122"/>
      <c r="FY78" s="122"/>
      <c r="FZ78" s="122"/>
      <c r="GA78" s="122"/>
      <c r="GB78" s="122"/>
      <c r="GC78" s="122"/>
      <c r="GD78" s="122"/>
      <c r="GE78" s="122"/>
      <c r="GF78" s="122"/>
      <c r="GG78" s="122"/>
      <c r="GH78" s="122"/>
      <c r="GI78" s="122"/>
      <c r="GJ78" s="122"/>
      <c r="GK78" s="122"/>
      <c r="GL78" s="122"/>
      <c r="GM78" s="122"/>
      <c r="GN78" s="122"/>
      <c r="GO78" s="122"/>
      <c r="GP78" s="122"/>
      <c r="GQ78" s="122"/>
      <c r="GR78" s="122"/>
      <c r="GS78" s="122"/>
      <c r="GT78" s="122"/>
      <c r="GU78" s="122"/>
      <c r="GV78" s="122"/>
      <c r="GW78" s="122"/>
      <c r="GX78" s="122"/>
      <c r="GY78" s="122"/>
      <c r="GZ78" s="122"/>
      <c r="HA78" s="122"/>
      <c r="HB78" s="122"/>
      <c r="HC78" s="122"/>
      <c r="HD78" s="122"/>
      <c r="HE78" s="122"/>
      <c r="HF78" s="122"/>
      <c r="HG78" s="122"/>
      <c r="HH78" s="122"/>
      <c r="HI78" s="122"/>
      <c r="HJ78" s="122"/>
      <c r="HK78" s="122"/>
      <c r="HL78" s="122"/>
      <c r="HM78" s="122"/>
      <c r="HN78" s="122"/>
      <c r="HO78" s="122"/>
      <c r="HP78" s="122"/>
      <c r="HQ78" s="122"/>
      <c r="HR78" s="122"/>
      <c r="HS78" s="122"/>
      <c r="HT78" s="122"/>
      <c r="HU78" s="122"/>
      <c r="HV78" s="122"/>
      <c r="HW78" s="122"/>
      <c r="HX78" s="122"/>
      <c r="HY78" s="122"/>
      <c r="HZ78" s="122"/>
      <c r="IA78" s="122"/>
      <c r="IB78" s="122"/>
      <c r="IC78" s="122"/>
      <c r="ID78" s="122"/>
      <c r="IE78" s="122"/>
      <c r="IF78" s="122"/>
      <c r="IG78" s="122"/>
      <c r="IH78" s="122"/>
      <c r="II78" s="122"/>
      <c r="IJ78" s="122"/>
      <c r="IK78" s="122"/>
      <c r="IL78" s="122"/>
      <c r="IM78" s="122"/>
      <c r="IN78" s="122"/>
      <c r="IO78" s="122"/>
      <c r="IP78" s="122"/>
      <c r="IQ78" s="122"/>
      <c r="IR78" s="122"/>
      <c r="IS78" s="122"/>
      <c r="IT78" s="122"/>
      <c r="IU78" s="122"/>
      <c r="IV78" s="122"/>
    </row>
    <row r="79" spans="2:256" ht="16.5" customHeight="1" x14ac:dyDescent="0.25">
      <c r="B79" s="135" t="s">
        <v>71</v>
      </c>
      <c r="C79" s="359" t="s">
        <v>69</v>
      </c>
      <c r="D79" s="360"/>
      <c r="E79" s="186">
        <v>0</v>
      </c>
      <c r="F79" s="186">
        <v>0</v>
      </c>
      <c r="G79" s="186">
        <v>0</v>
      </c>
      <c r="H79" s="186">
        <v>0</v>
      </c>
      <c r="I79" s="186">
        <v>0</v>
      </c>
      <c r="J79" s="186">
        <v>0</v>
      </c>
      <c r="K79" s="186">
        <v>0</v>
      </c>
      <c r="L79" s="186">
        <v>0</v>
      </c>
      <c r="M79" s="186">
        <v>0</v>
      </c>
      <c r="N79" s="186">
        <v>0</v>
      </c>
      <c r="O79" s="186">
        <v>0</v>
      </c>
      <c r="P79" s="187">
        <v>0</v>
      </c>
      <c r="Q79" s="120"/>
      <c r="R79" s="121"/>
      <c r="S79" s="121"/>
      <c r="T79" s="121"/>
      <c r="U79" s="121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22"/>
      <c r="CM79" s="122"/>
      <c r="CN79" s="122"/>
      <c r="CO79" s="122"/>
      <c r="CP79" s="122"/>
      <c r="CQ79" s="122"/>
      <c r="CR79" s="122"/>
      <c r="CS79" s="122"/>
      <c r="CT79" s="122"/>
      <c r="CU79" s="122"/>
      <c r="CV79" s="122"/>
      <c r="CW79" s="122"/>
      <c r="CX79" s="122"/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22"/>
      <c r="DJ79" s="122"/>
      <c r="DK79" s="122"/>
      <c r="DL79" s="122"/>
      <c r="DM79" s="122"/>
      <c r="DN79" s="122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22"/>
      <c r="EC79" s="122"/>
      <c r="ED79" s="122"/>
      <c r="EE79" s="122"/>
      <c r="EF79" s="122"/>
      <c r="EG79" s="122"/>
      <c r="EH79" s="122"/>
      <c r="EI79" s="122"/>
      <c r="EJ79" s="122"/>
      <c r="EK79" s="122"/>
      <c r="EL79" s="122"/>
      <c r="EM79" s="122"/>
      <c r="EN79" s="122"/>
      <c r="EO79" s="122"/>
      <c r="EP79" s="122"/>
      <c r="EQ79" s="122"/>
      <c r="ER79" s="122"/>
      <c r="ES79" s="122"/>
      <c r="ET79" s="122"/>
      <c r="EU79" s="122"/>
      <c r="EV79" s="122"/>
      <c r="EW79" s="122"/>
      <c r="EX79" s="122"/>
      <c r="EY79" s="122"/>
      <c r="EZ79" s="122"/>
      <c r="FA79" s="122"/>
      <c r="FB79" s="122"/>
      <c r="FC79" s="122"/>
      <c r="FD79" s="122"/>
      <c r="FE79" s="122"/>
      <c r="FF79" s="122"/>
      <c r="FG79" s="122"/>
      <c r="FH79" s="122"/>
      <c r="FI79" s="122"/>
      <c r="FJ79" s="122"/>
      <c r="FK79" s="122"/>
      <c r="FL79" s="122"/>
      <c r="FM79" s="122"/>
      <c r="FN79" s="122"/>
      <c r="FO79" s="122"/>
      <c r="FP79" s="122"/>
      <c r="FQ79" s="122"/>
      <c r="FR79" s="122"/>
      <c r="FS79" s="122"/>
      <c r="FT79" s="122"/>
      <c r="FU79" s="122"/>
      <c r="FV79" s="122"/>
      <c r="FW79" s="122"/>
      <c r="FX79" s="122"/>
      <c r="FY79" s="122"/>
      <c r="FZ79" s="122"/>
      <c r="GA79" s="122"/>
      <c r="GB79" s="122"/>
      <c r="GC79" s="122"/>
      <c r="GD79" s="122"/>
      <c r="GE79" s="122"/>
      <c r="GF79" s="122"/>
      <c r="GG79" s="122"/>
      <c r="GH79" s="122"/>
      <c r="GI79" s="122"/>
      <c r="GJ79" s="122"/>
      <c r="GK79" s="122"/>
      <c r="GL79" s="122"/>
      <c r="GM79" s="122"/>
      <c r="GN79" s="122"/>
      <c r="GO79" s="122"/>
      <c r="GP79" s="122"/>
      <c r="GQ79" s="122"/>
      <c r="GR79" s="122"/>
      <c r="GS79" s="122"/>
      <c r="GT79" s="122"/>
      <c r="GU79" s="122"/>
      <c r="GV79" s="122"/>
      <c r="GW79" s="122"/>
      <c r="GX79" s="122"/>
      <c r="GY79" s="122"/>
      <c r="GZ79" s="122"/>
      <c r="HA79" s="122"/>
      <c r="HB79" s="122"/>
      <c r="HC79" s="122"/>
      <c r="HD79" s="122"/>
      <c r="HE79" s="122"/>
      <c r="HF79" s="122"/>
      <c r="HG79" s="122"/>
      <c r="HH79" s="122"/>
      <c r="HI79" s="122"/>
      <c r="HJ79" s="122"/>
      <c r="HK79" s="122"/>
      <c r="HL79" s="122"/>
      <c r="HM79" s="122"/>
      <c r="HN79" s="122"/>
      <c r="HO79" s="122"/>
      <c r="HP79" s="122"/>
      <c r="HQ79" s="122"/>
      <c r="HR79" s="122"/>
      <c r="HS79" s="122"/>
      <c r="HT79" s="122"/>
      <c r="HU79" s="122"/>
      <c r="HV79" s="122"/>
      <c r="HW79" s="122"/>
      <c r="HX79" s="122"/>
      <c r="HY79" s="122"/>
      <c r="HZ79" s="122"/>
      <c r="IA79" s="122"/>
      <c r="IB79" s="122"/>
      <c r="IC79" s="122"/>
      <c r="ID79" s="122"/>
      <c r="IE79" s="122"/>
      <c r="IF79" s="122"/>
      <c r="IG79" s="122"/>
      <c r="IH79" s="122"/>
      <c r="II79" s="122"/>
      <c r="IJ79" s="122"/>
      <c r="IK79" s="122"/>
      <c r="IL79" s="122"/>
      <c r="IM79" s="122"/>
      <c r="IN79" s="122"/>
      <c r="IO79" s="122"/>
      <c r="IP79" s="122"/>
      <c r="IQ79" s="122"/>
      <c r="IR79" s="122"/>
      <c r="IS79" s="122"/>
      <c r="IT79" s="122"/>
      <c r="IU79" s="122"/>
      <c r="IV79" s="122"/>
    </row>
    <row r="80" spans="2:256" ht="16.5" customHeight="1" x14ac:dyDescent="0.25">
      <c r="B80" s="136"/>
      <c r="C80" s="359" t="s">
        <v>70</v>
      </c>
      <c r="D80" s="360"/>
      <c r="E80" s="221">
        <v>0</v>
      </c>
      <c r="F80" s="221">
        <v>0</v>
      </c>
      <c r="G80" s="221">
        <v>0</v>
      </c>
      <c r="H80" s="221">
        <v>0</v>
      </c>
      <c r="I80" s="221">
        <v>0</v>
      </c>
      <c r="J80" s="221">
        <v>0</v>
      </c>
      <c r="K80" s="221">
        <v>0</v>
      </c>
      <c r="L80" s="221">
        <v>0</v>
      </c>
      <c r="M80" s="221">
        <v>0</v>
      </c>
      <c r="N80" s="221">
        <v>0</v>
      </c>
      <c r="O80" s="221">
        <v>0</v>
      </c>
      <c r="P80" s="222">
        <v>0</v>
      </c>
      <c r="Q80" s="120"/>
      <c r="R80" s="121"/>
      <c r="S80" s="121"/>
      <c r="T80" s="121"/>
      <c r="U80" s="121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22"/>
      <c r="DJ80" s="122"/>
      <c r="DK80" s="122"/>
      <c r="DL80" s="122"/>
      <c r="DM80" s="122"/>
      <c r="DN80" s="122"/>
      <c r="DO80" s="122"/>
      <c r="DP80" s="122"/>
      <c r="DQ80" s="122"/>
      <c r="DR80" s="122"/>
      <c r="DS80" s="122"/>
      <c r="DT80" s="122"/>
      <c r="DU80" s="122"/>
      <c r="DV80" s="122"/>
      <c r="DW80" s="122"/>
      <c r="DX80" s="122"/>
      <c r="DY80" s="122"/>
      <c r="DZ80" s="122"/>
      <c r="EA80" s="122"/>
      <c r="EB80" s="122"/>
      <c r="EC80" s="122"/>
      <c r="ED80" s="122"/>
      <c r="EE80" s="122"/>
      <c r="EF80" s="122"/>
      <c r="EG80" s="122"/>
      <c r="EH80" s="122"/>
      <c r="EI80" s="122"/>
      <c r="EJ80" s="122"/>
      <c r="EK80" s="122"/>
      <c r="EL80" s="122"/>
      <c r="EM80" s="122"/>
      <c r="EN80" s="122"/>
      <c r="EO80" s="122"/>
      <c r="EP80" s="122"/>
      <c r="EQ80" s="122"/>
      <c r="ER80" s="122"/>
      <c r="ES80" s="122"/>
      <c r="ET80" s="122"/>
      <c r="EU80" s="122"/>
      <c r="EV80" s="122"/>
      <c r="EW80" s="122"/>
      <c r="EX80" s="122"/>
      <c r="EY80" s="122"/>
      <c r="EZ80" s="122"/>
      <c r="FA80" s="122"/>
      <c r="FB80" s="122"/>
      <c r="FC80" s="122"/>
      <c r="FD80" s="122"/>
      <c r="FE80" s="122"/>
      <c r="FF80" s="122"/>
      <c r="FG80" s="122"/>
      <c r="FH80" s="122"/>
      <c r="FI80" s="122"/>
      <c r="FJ80" s="122"/>
      <c r="FK80" s="122"/>
      <c r="FL80" s="122"/>
      <c r="FM80" s="122"/>
      <c r="FN80" s="122"/>
      <c r="FO80" s="122"/>
      <c r="FP80" s="122"/>
      <c r="FQ80" s="122"/>
      <c r="FR80" s="122"/>
      <c r="FS80" s="122"/>
      <c r="FT80" s="122"/>
      <c r="FU80" s="122"/>
      <c r="FV80" s="122"/>
      <c r="FW80" s="122"/>
      <c r="FX80" s="122"/>
      <c r="FY80" s="122"/>
      <c r="FZ80" s="122"/>
      <c r="GA80" s="122"/>
      <c r="GB80" s="122"/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</row>
    <row r="81" spans="2:256" ht="16.5" customHeight="1" x14ac:dyDescent="0.25">
      <c r="B81" s="136"/>
      <c r="C81" s="359"/>
      <c r="D81" s="360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70"/>
      <c r="Q81" s="120"/>
      <c r="R81" s="121"/>
      <c r="S81" s="121"/>
      <c r="T81" s="121"/>
      <c r="U81" s="121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122"/>
      <c r="CS81" s="122"/>
      <c r="CT81" s="122"/>
      <c r="CU81" s="122"/>
      <c r="CV81" s="122"/>
      <c r="CW81" s="122"/>
      <c r="CX81" s="122"/>
      <c r="CY81" s="122"/>
      <c r="CZ81" s="122"/>
      <c r="DA81" s="122"/>
      <c r="DB81" s="122"/>
      <c r="DC81" s="122"/>
      <c r="DD81" s="122"/>
      <c r="DE81" s="122"/>
      <c r="DF81" s="122"/>
      <c r="DG81" s="122"/>
      <c r="DH81" s="122"/>
      <c r="DI81" s="122"/>
      <c r="DJ81" s="122"/>
      <c r="DK81" s="122"/>
      <c r="DL81" s="122"/>
      <c r="DM81" s="122"/>
      <c r="DN81" s="122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22"/>
      <c r="EC81" s="122"/>
      <c r="ED81" s="122"/>
      <c r="EE81" s="122"/>
      <c r="EF81" s="122"/>
      <c r="EG81" s="122"/>
      <c r="EH81" s="122"/>
      <c r="EI81" s="122"/>
      <c r="EJ81" s="122"/>
      <c r="EK81" s="122"/>
      <c r="EL81" s="122"/>
      <c r="EM81" s="122"/>
      <c r="EN81" s="122"/>
      <c r="EO81" s="122"/>
      <c r="EP81" s="122"/>
      <c r="EQ81" s="122"/>
      <c r="ER81" s="122"/>
      <c r="ES81" s="122"/>
      <c r="ET81" s="122"/>
      <c r="EU81" s="122"/>
      <c r="EV81" s="122"/>
      <c r="EW81" s="122"/>
      <c r="EX81" s="122"/>
      <c r="EY81" s="122"/>
      <c r="EZ81" s="122"/>
      <c r="FA81" s="122"/>
      <c r="FB81" s="122"/>
      <c r="FC81" s="122"/>
      <c r="FD81" s="122"/>
      <c r="FE81" s="122"/>
      <c r="FF81" s="122"/>
      <c r="FG81" s="122"/>
      <c r="FH81" s="122"/>
      <c r="FI81" s="122"/>
      <c r="FJ81" s="122"/>
      <c r="FK81" s="122"/>
      <c r="FL81" s="122"/>
      <c r="FM81" s="122"/>
      <c r="FN81" s="122"/>
      <c r="FO81" s="122"/>
      <c r="FP81" s="122"/>
      <c r="FQ81" s="122"/>
      <c r="FR81" s="122"/>
      <c r="FS81" s="122"/>
      <c r="FT81" s="122"/>
      <c r="FU81" s="122"/>
      <c r="FV81" s="122"/>
      <c r="FW81" s="122"/>
      <c r="FX81" s="122"/>
      <c r="FY81" s="122"/>
      <c r="FZ81" s="122"/>
      <c r="GA81" s="122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</row>
    <row r="82" spans="2:256" ht="16.5" customHeight="1" x14ac:dyDescent="0.25">
      <c r="B82" s="135" t="s">
        <v>72</v>
      </c>
      <c r="C82" s="359" t="s">
        <v>69</v>
      </c>
      <c r="D82" s="360"/>
      <c r="E82" s="186">
        <v>0</v>
      </c>
      <c r="F82" s="186">
        <v>0</v>
      </c>
      <c r="G82" s="186">
        <v>0</v>
      </c>
      <c r="H82" s="186">
        <v>0</v>
      </c>
      <c r="I82" s="186">
        <v>0</v>
      </c>
      <c r="J82" s="186">
        <v>0</v>
      </c>
      <c r="K82" s="186">
        <v>0</v>
      </c>
      <c r="L82" s="186">
        <v>0</v>
      </c>
      <c r="M82" s="186">
        <v>0</v>
      </c>
      <c r="N82" s="186">
        <v>0</v>
      </c>
      <c r="O82" s="186">
        <v>0</v>
      </c>
      <c r="P82" s="187">
        <v>0</v>
      </c>
      <c r="Q82" s="120"/>
      <c r="R82" s="121"/>
      <c r="S82" s="121"/>
      <c r="T82" s="121"/>
      <c r="U82" s="121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122"/>
      <c r="DQ82" s="122"/>
      <c r="DR82" s="122"/>
      <c r="DS82" s="122"/>
      <c r="DT82" s="122"/>
      <c r="DU82" s="122"/>
      <c r="DV82" s="122"/>
      <c r="DW82" s="122"/>
      <c r="DX82" s="122"/>
      <c r="DY82" s="122"/>
      <c r="DZ82" s="122"/>
      <c r="EA82" s="122"/>
      <c r="EB82" s="122"/>
      <c r="EC82" s="122"/>
      <c r="ED82" s="122"/>
      <c r="EE82" s="122"/>
      <c r="EF82" s="122"/>
      <c r="EG82" s="122"/>
      <c r="EH82" s="122"/>
      <c r="EI82" s="122"/>
      <c r="EJ82" s="122"/>
      <c r="EK82" s="122"/>
      <c r="EL82" s="122"/>
      <c r="EM82" s="122"/>
      <c r="EN82" s="122"/>
      <c r="EO82" s="122"/>
      <c r="EP82" s="122"/>
      <c r="EQ82" s="122"/>
      <c r="ER82" s="122"/>
      <c r="ES82" s="122"/>
      <c r="ET82" s="122"/>
      <c r="EU82" s="122"/>
      <c r="EV82" s="122"/>
      <c r="EW82" s="122"/>
      <c r="EX82" s="122"/>
      <c r="EY82" s="122"/>
      <c r="EZ82" s="122"/>
      <c r="FA82" s="122"/>
      <c r="FB82" s="122"/>
      <c r="FC82" s="122"/>
      <c r="FD82" s="122"/>
      <c r="FE82" s="122"/>
      <c r="FF82" s="122"/>
      <c r="FG82" s="122"/>
      <c r="FH82" s="122"/>
      <c r="FI82" s="122"/>
      <c r="FJ82" s="122"/>
      <c r="FK82" s="122"/>
      <c r="FL82" s="122"/>
      <c r="FM82" s="122"/>
      <c r="FN82" s="122"/>
      <c r="FO82" s="122"/>
      <c r="FP82" s="122"/>
      <c r="FQ82" s="122"/>
      <c r="FR82" s="122"/>
      <c r="FS82" s="122"/>
      <c r="FT82" s="122"/>
      <c r="FU82" s="122"/>
      <c r="FV82" s="122"/>
      <c r="FW82" s="122"/>
      <c r="FX82" s="122"/>
      <c r="FY82" s="122"/>
      <c r="FZ82" s="122"/>
      <c r="GA82" s="122"/>
      <c r="GB82" s="122"/>
      <c r="GC82" s="122"/>
      <c r="GD82" s="122"/>
      <c r="GE82" s="122"/>
      <c r="GF82" s="122"/>
      <c r="GG82" s="122"/>
      <c r="GH82" s="122"/>
      <c r="GI82" s="122"/>
      <c r="GJ82" s="122"/>
      <c r="GK82" s="122"/>
      <c r="GL82" s="122"/>
      <c r="GM82" s="122"/>
      <c r="GN82" s="122"/>
      <c r="GO82" s="122"/>
      <c r="GP82" s="122"/>
      <c r="GQ82" s="122"/>
      <c r="GR82" s="122"/>
      <c r="GS82" s="122"/>
      <c r="GT82" s="122"/>
      <c r="GU82" s="122"/>
      <c r="GV82" s="122"/>
      <c r="GW82" s="122"/>
      <c r="GX82" s="122"/>
      <c r="GY82" s="122"/>
      <c r="GZ82" s="122"/>
      <c r="HA82" s="122"/>
      <c r="HB82" s="122"/>
      <c r="HC82" s="122"/>
      <c r="HD82" s="122"/>
      <c r="HE82" s="122"/>
      <c r="HF82" s="122"/>
      <c r="HG82" s="122"/>
      <c r="HH82" s="122"/>
      <c r="HI82" s="122"/>
      <c r="HJ82" s="122"/>
      <c r="HK82" s="122"/>
      <c r="HL82" s="122"/>
      <c r="HM82" s="122"/>
      <c r="HN82" s="122"/>
      <c r="HO82" s="122"/>
      <c r="HP82" s="122"/>
      <c r="HQ82" s="122"/>
      <c r="HR82" s="122"/>
      <c r="HS82" s="122"/>
      <c r="HT82" s="122"/>
      <c r="HU82" s="122"/>
      <c r="HV82" s="122"/>
      <c r="HW82" s="122"/>
      <c r="HX82" s="122"/>
      <c r="HY82" s="122"/>
      <c r="HZ82" s="122"/>
      <c r="IA82" s="122"/>
      <c r="IB82" s="122"/>
      <c r="IC82" s="122"/>
      <c r="ID82" s="122"/>
      <c r="IE82" s="122"/>
      <c r="IF82" s="122"/>
      <c r="IG82" s="122"/>
      <c r="IH82" s="122"/>
      <c r="II82" s="122"/>
      <c r="IJ82" s="122"/>
      <c r="IK82" s="122"/>
      <c r="IL82" s="122"/>
      <c r="IM82" s="122"/>
      <c r="IN82" s="122"/>
      <c r="IO82" s="122"/>
      <c r="IP82" s="122"/>
      <c r="IQ82" s="122"/>
      <c r="IR82" s="122"/>
      <c r="IS82" s="122"/>
      <c r="IT82" s="122"/>
      <c r="IU82" s="122"/>
      <c r="IV82" s="122"/>
    </row>
    <row r="83" spans="2:256" ht="16.5" customHeight="1" x14ac:dyDescent="0.25">
      <c r="B83" s="136"/>
      <c r="C83" s="359" t="s">
        <v>70</v>
      </c>
      <c r="D83" s="360"/>
      <c r="E83" s="221">
        <v>0</v>
      </c>
      <c r="F83" s="221">
        <v>0</v>
      </c>
      <c r="G83" s="221">
        <v>0</v>
      </c>
      <c r="H83" s="221">
        <v>0</v>
      </c>
      <c r="I83" s="221">
        <v>0</v>
      </c>
      <c r="J83" s="221">
        <v>0</v>
      </c>
      <c r="K83" s="221">
        <v>0</v>
      </c>
      <c r="L83" s="221">
        <v>0</v>
      </c>
      <c r="M83" s="221">
        <v>0</v>
      </c>
      <c r="N83" s="221">
        <v>0</v>
      </c>
      <c r="O83" s="221">
        <v>0</v>
      </c>
      <c r="P83" s="222">
        <v>0</v>
      </c>
      <c r="Q83" s="120"/>
      <c r="R83" s="121"/>
      <c r="S83" s="121"/>
      <c r="T83" s="121"/>
      <c r="U83" s="121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2"/>
      <c r="EL83" s="122"/>
      <c r="EM83" s="122"/>
      <c r="EN83" s="122"/>
      <c r="EO83" s="122"/>
      <c r="EP83" s="122"/>
      <c r="EQ83" s="122"/>
      <c r="ER83" s="122"/>
      <c r="ES83" s="122"/>
      <c r="ET83" s="122"/>
      <c r="EU83" s="122"/>
      <c r="EV83" s="122"/>
      <c r="EW83" s="122"/>
      <c r="EX83" s="122"/>
      <c r="EY83" s="122"/>
      <c r="EZ83" s="122"/>
      <c r="FA83" s="122"/>
      <c r="FB83" s="122"/>
      <c r="FC83" s="122"/>
      <c r="FD83" s="122"/>
      <c r="FE83" s="122"/>
      <c r="FF83" s="122"/>
      <c r="FG83" s="122"/>
      <c r="FH83" s="122"/>
      <c r="FI83" s="122"/>
      <c r="FJ83" s="122"/>
      <c r="FK83" s="122"/>
      <c r="FL83" s="122"/>
      <c r="FM83" s="122"/>
      <c r="FN83" s="122"/>
      <c r="FO83" s="122"/>
      <c r="FP83" s="122"/>
      <c r="FQ83" s="122"/>
      <c r="FR83" s="122"/>
      <c r="FS83" s="122"/>
      <c r="FT83" s="122"/>
      <c r="FU83" s="122"/>
      <c r="FV83" s="122"/>
      <c r="FW83" s="122"/>
      <c r="FX83" s="122"/>
      <c r="FY83" s="122"/>
      <c r="FZ83" s="122"/>
      <c r="GA83" s="122"/>
      <c r="GB83" s="122"/>
      <c r="GC83" s="122"/>
      <c r="GD83" s="122"/>
      <c r="GE83" s="122"/>
      <c r="GF83" s="122"/>
      <c r="GG83" s="122"/>
      <c r="GH83" s="122"/>
      <c r="GI83" s="122"/>
      <c r="GJ83" s="122"/>
      <c r="GK83" s="122"/>
      <c r="GL83" s="122"/>
      <c r="GM83" s="122"/>
      <c r="GN83" s="122"/>
      <c r="GO83" s="122"/>
      <c r="GP83" s="122"/>
      <c r="GQ83" s="122"/>
      <c r="GR83" s="122"/>
      <c r="GS83" s="122"/>
      <c r="GT83" s="122"/>
      <c r="GU83" s="122"/>
      <c r="GV83" s="122"/>
      <c r="GW83" s="122"/>
      <c r="GX83" s="122"/>
      <c r="GY83" s="122"/>
      <c r="GZ83" s="122"/>
      <c r="HA83" s="122"/>
      <c r="HB83" s="122"/>
      <c r="HC83" s="122"/>
      <c r="HD83" s="122"/>
      <c r="HE83" s="122"/>
      <c r="HF83" s="122"/>
      <c r="HG83" s="122"/>
      <c r="HH83" s="122"/>
      <c r="HI83" s="122"/>
      <c r="HJ83" s="122"/>
      <c r="HK83" s="122"/>
      <c r="HL83" s="122"/>
      <c r="HM83" s="122"/>
      <c r="HN83" s="122"/>
      <c r="HO83" s="122"/>
      <c r="HP83" s="122"/>
      <c r="HQ83" s="122"/>
      <c r="HR83" s="122"/>
      <c r="HS83" s="122"/>
      <c r="HT83" s="122"/>
      <c r="HU83" s="122"/>
      <c r="HV83" s="122"/>
      <c r="HW83" s="122"/>
      <c r="HX83" s="122"/>
      <c r="HY83" s="122"/>
      <c r="HZ83" s="122"/>
      <c r="IA83" s="122"/>
      <c r="IB83" s="122"/>
      <c r="IC83" s="122"/>
      <c r="ID83" s="122"/>
      <c r="IE83" s="122"/>
      <c r="IF83" s="122"/>
      <c r="IG83" s="122"/>
      <c r="IH83" s="122"/>
      <c r="II83" s="122"/>
      <c r="IJ83" s="122"/>
      <c r="IK83" s="122"/>
      <c r="IL83" s="122"/>
      <c r="IM83" s="122"/>
      <c r="IN83" s="122"/>
      <c r="IO83" s="122"/>
      <c r="IP83" s="122"/>
      <c r="IQ83" s="122"/>
      <c r="IR83" s="122"/>
      <c r="IS83" s="122"/>
      <c r="IT83" s="122"/>
      <c r="IU83" s="122"/>
      <c r="IV83" s="122"/>
    </row>
    <row r="84" spans="2:256" ht="16.5" customHeight="1" x14ac:dyDescent="0.25">
      <c r="B84" s="136"/>
      <c r="C84" s="359"/>
      <c r="D84" s="360"/>
      <c r="E84" s="271"/>
      <c r="F84" s="271"/>
      <c r="G84" s="271"/>
      <c r="H84" s="271"/>
      <c r="I84" s="271"/>
      <c r="J84" s="271"/>
      <c r="K84" s="271"/>
      <c r="L84" s="271"/>
      <c r="M84" s="271"/>
      <c r="N84" s="271"/>
      <c r="O84" s="271"/>
      <c r="P84" s="272"/>
      <c r="Q84" s="120"/>
      <c r="R84" s="121"/>
      <c r="S84" s="121"/>
      <c r="T84" s="121"/>
      <c r="U84" s="121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  <c r="CG84" s="122"/>
      <c r="CH84" s="122"/>
      <c r="CI84" s="122"/>
      <c r="CJ84" s="122"/>
      <c r="CK84" s="122"/>
      <c r="CL84" s="122"/>
      <c r="CM84" s="122"/>
      <c r="CN84" s="122"/>
      <c r="CO84" s="122"/>
      <c r="CP84" s="122"/>
      <c r="CQ84" s="122"/>
      <c r="CR84" s="122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22"/>
      <c r="DD84" s="122"/>
      <c r="DE84" s="122"/>
      <c r="DF84" s="122"/>
      <c r="DG84" s="122"/>
      <c r="DH84" s="122"/>
      <c r="DI84" s="122"/>
      <c r="DJ84" s="122"/>
      <c r="DK84" s="122"/>
      <c r="DL84" s="122"/>
      <c r="DM84" s="122"/>
      <c r="DN84" s="122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22"/>
      <c r="EC84" s="122"/>
      <c r="ED84" s="122"/>
      <c r="EE84" s="122"/>
      <c r="EF84" s="122"/>
      <c r="EG84" s="122"/>
      <c r="EH84" s="122"/>
      <c r="EI84" s="122"/>
      <c r="EJ84" s="122"/>
      <c r="EK84" s="122"/>
      <c r="EL84" s="122"/>
      <c r="EM84" s="122"/>
      <c r="EN84" s="122"/>
      <c r="EO84" s="122"/>
      <c r="EP84" s="122"/>
      <c r="EQ84" s="122"/>
      <c r="ER84" s="122"/>
      <c r="ES84" s="122"/>
      <c r="ET84" s="122"/>
      <c r="EU84" s="122"/>
      <c r="EV84" s="122"/>
      <c r="EW84" s="122"/>
      <c r="EX84" s="122"/>
      <c r="EY84" s="122"/>
      <c r="EZ84" s="122"/>
      <c r="FA84" s="122"/>
      <c r="FB84" s="122"/>
      <c r="FC84" s="122"/>
      <c r="FD84" s="122"/>
      <c r="FE84" s="122"/>
      <c r="FF84" s="122"/>
      <c r="FG84" s="122"/>
      <c r="FH84" s="122"/>
      <c r="FI84" s="122"/>
      <c r="FJ84" s="122"/>
      <c r="FK84" s="122"/>
      <c r="FL84" s="122"/>
      <c r="FM84" s="122"/>
      <c r="FN84" s="122"/>
      <c r="FO84" s="122"/>
      <c r="FP84" s="122"/>
      <c r="FQ84" s="122"/>
      <c r="FR84" s="122"/>
      <c r="FS84" s="122"/>
      <c r="FT84" s="122"/>
      <c r="FU84" s="122"/>
      <c r="FV84" s="122"/>
      <c r="FW84" s="122"/>
      <c r="FX84" s="122"/>
      <c r="FY84" s="122"/>
      <c r="FZ84" s="122"/>
      <c r="GA84" s="122"/>
      <c r="GB84" s="122"/>
      <c r="GC84" s="122"/>
      <c r="GD84" s="122"/>
      <c r="GE84" s="122"/>
      <c r="GF84" s="122"/>
      <c r="GG84" s="122"/>
      <c r="GH84" s="122"/>
      <c r="GI84" s="122"/>
      <c r="GJ84" s="122"/>
      <c r="GK84" s="122"/>
      <c r="GL84" s="122"/>
      <c r="GM84" s="122"/>
      <c r="GN84" s="122"/>
      <c r="GO84" s="122"/>
      <c r="GP84" s="122"/>
      <c r="GQ84" s="122"/>
      <c r="GR84" s="122"/>
      <c r="GS84" s="122"/>
      <c r="GT84" s="122"/>
      <c r="GU84" s="122"/>
      <c r="GV84" s="122"/>
      <c r="GW84" s="122"/>
      <c r="GX84" s="122"/>
      <c r="GY84" s="122"/>
      <c r="GZ84" s="122"/>
      <c r="HA84" s="122"/>
      <c r="HB84" s="122"/>
      <c r="HC84" s="122"/>
      <c r="HD84" s="122"/>
      <c r="HE84" s="122"/>
      <c r="HF84" s="122"/>
      <c r="HG84" s="122"/>
      <c r="HH84" s="122"/>
      <c r="HI84" s="122"/>
      <c r="HJ84" s="122"/>
      <c r="HK84" s="122"/>
      <c r="HL84" s="122"/>
      <c r="HM84" s="122"/>
      <c r="HN84" s="122"/>
      <c r="HO84" s="122"/>
      <c r="HP84" s="122"/>
      <c r="HQ84" s="122"/>
      <c r="HR84" s="122"/>
      <c r="HS84" s="122"/>
      <c r="HT84" s="122"/>
      <c r="HU84" s="122"/>
      <c r="HV84" s="122"/>
      <c r="HW84" s="122"/>
      <c r="HX84" s="122"/>
      <c r="HY84" s="122"/>
      <c r="HZ84" s="122"/>
      <c r="IA84" s="122"/>
      <c r="IB84" s="122"/>
      <c r="IC84" s="122"/>
      <c r="ID84" s="122"/>
      <c r="IE84" s="122"/>
      <c r="IF84" s="122"/>
      <c r="IG84" s="122"/>
      <c r="IH84" s="122"/>
      <c r="II84" s="122"/>
      <c r="IJ84" s="122"/>
      <c r="IK84" s="122"/>
      <c r="IL84" s="122"/>
      <c r="IM84" s="122"/>
      <c r="IN84" s="122"/>
      <c r="IO84" s="122"/>
      <c r="IP84" s="122"/>
      <c r="IQ84" s="122"/>
      <c r="IR84" s="122"/>
      <c r="IS84" s="122"/>
      <c r="IT84" s="122"/>
      <c r="IU84" s="122"/>
      <c r="IV84" s="122"/>
    </row>
    <row r="85" spans="2:256" ht="16.5" customHeight="1" x14ac:dyDescent="0.25">
      <c r="B85" s="135" t="s">
        <v>73</v>
      </c>
      <c r="C85" s="359" t="s">
        <v>69</v>
      </c>
      <c r="D85" s="360"/>
      <c r="E85" s="186">
        <v>0</v>
      </c>
      <c r="F85" s="186">
        <v>0</v>
      </c>
      <c r="G85" s="186">
        <v>0</v>
      </c>
      <c r="H85" s="186">
        <v>0</v>
      </c>
      <c r="I85" s="186">
        <v>0</v>
      </c>
      <c r="J85" s="186">
        <v>0</v>
      </c>
      <c r="K85" s="186">
        <v>0</v>
      </c>
      <c r="L85" s="186">
        <v>0</v>
      </c>
      <c r="M85" s="186">
        <v>0</v>
      </c>
      <c r="N85" s="186">
        <v>0</v>
      </c>
      <c r="O85" s="186">
        <v>0</v>
      </c>
      <c r="P85" s="187">
        <v>0</v>
      </c>
      <c r="Q85" s="120"/>
      <c r="R85" s="121"/>
      <c r="S85" s="121"/>
      <c r="T85" s="121"/>
      <c r="U85" s="121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122"/>
      <c r="CF85" s="122"/>
      <c r="CG85" s="122"/>
      <c r="CH85" s="122"/>
      <c r="CI85" s="122"/>
      <c r="CJ85" s="122"/>
      <c r="CK85" s="122"/>
      <c r="CL85" s="122"/>
      <c r="CM85" s="122"/>
      <c r="CN85" s="122"/>
      <c r="CO85" s="122"/>
      <c r="CP85" s="122"/>
      <c r="CQ85" s="122"/>
      <c r="CR85" s="122"/>
      <c r="CS85" s="122"/>
      <c r="CT85" s="122"/>
      <c r="CU85" s="122"/>
      <c r="CV85" s="122"/>
      <c r="CW85" s="122"/>
      <c r="CX85" s="122"/>
      <c r="CY85" s="122"/>
      <c r="CZ85" s="122"/>
      <c r="DA85" s="122"/>
      <c r="DB85" s="122"/>
      <c r="DC85" s="122"/>
      <c r="DD85" s="122"/>
      <c r="DE85" s="122"/>
      <c r="DF85" s="122"/>
      <c r="DG85" s="122"/>
      <c r="DH85" s="122"/>
      <c r="DI85" s="122"/>
      <c r="DJ85" s="122"/>
      <c r="DK85" s="122"/>
      <c r="DL85" s="122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122"/>
      <c r="EF85" s="122"/>
      <c r="EG85" s="122"/>
      <c r="EH85" s="122"/>
      <c r="EI85" s="122"/>
      <c r="EJ85" s="122"/>
      <c r="EK85" s="122"/>
      <c r="EL85" s="122"/>
      <c r="EM85" s="122"/>
      <c r="EN85" s="122"/>
      <c r="EO85" s="122"/>
      <c r="EP85" s="122"/>
      <c r="EQ85" s="122"/>
      <c r="ER85" s="122"/>
      <c r="ES85" s="122"/>
      <c r="ET85" s="122"/>
      <c r="EU85" s="122"/>
      <c r="EV85" s="122"/>
      <c r="EW85" s="122"/>
      <c r="EX85" s="122"/>
      <c r="EY85" s="122"/>
      <c r="EZ85" s="122"/>
      <c r="FA85" s="122"/>
      <c r="FB85" s="122"/>
      <c r="FC85" s="122"/>
      <c r="FD85" s="122"/>
      <c r="FE85" s="122"/>
      <c r="FF85" s="122"/>
      <c r="FG85" s="122"/>
      <c r="FH85" s="122"/>
      <c r="FI85" s="122"/>
      <c r="FJ85" s="122"/>
      <c r="FK85" s="122"/>
      <c r="FL85" s="122"/>
      <c r="FM85" s="122"/>
      <c r="FN85" s="122"/>
      <c r="FO85" s="122"/>
      <c r="FP85" s="122"/>
      <c r="FQ85" s="122"/>
      <c r="FR85" s="122"/>
      <c r="FS85" s="122"/>
      <c r="FT85" s="122"/>
      <c r="FU85" s="122"/>
      <c r="FV85" s="122"/>
      <c r="FW85" s="122"/>
      <c r="FX85" s="122"/>
      <c r="FY85" s="122"/>
      <c r="FZ85" s="122"/>
      <c r="GA85" s="122"/>
      <c r="GB85" s="122"/>
      <c r="GC85" s="122"/>
      <c r="GD85" s="122"/>
      <c r="GE85" s="122"/>
      <c r="GF85" s="122"/>
      <c r="GG85" s="122"/>
      <c r="GH85" s="122"/>
      <c r="GI85" s="122"/>
      <c r="GJ85" s="122"/>
      <c r="GK85" s="122"/>
      <c r="GL85" s="122"/>
      <c r="GM85" s="122"/>
      <c r="GN85" s="122"/>
      <c r="GO85" s="122"/>
      <c r="GP85" s="122"/>
      <c r="GQ85" s="122"/>
      <c r="GR85" s="122"/>
      <c r="GS85" s="122"/>
      <c r="GT85" s="122"/>
      <c r="GU85" s="122"/>
      <c r="GV85" s="122"/>
      <c r="GW85" s="122"/>
      <c r="GX85" s="122"/>
      <c r="GY85" s="122"/>
      <c r="GZ85" s="122"/>
      <c r="HA85" s="122"/>
      <c r="HB85" s="122"/>
      <c r="HC85" s="122"/>
      <c r="HD85" s="122"/>
      <c r="HE85" s="122"/>
      <c r="HF85" s="122"/>
      <c r="HG85" s="122"/>
      <c r="HH85" s="122"/>
      <c r="HI85" s="122"/>
      <c r="HJ85" s="122"/>
      <c r="HK85" s="122"/>
      <c r="HL85" s="122"/>
      <c r="HM85" s="122"/>
      <c r="HN85" s="122"/>
      <c r="HO85" s="122"/>
      <c r="HP85" s="122"/>
      <c r="HQ85" s="122"/>
      <c r="HR85" s="122"/>
      <c r="HS85" s="122"/>
      <c r="HT85" s="122"/>
      <c r="HU85" s="122"/>
      <c r="HV85" s="122"/>
      <c r="HW85" s="122"/>
      <c r="HX85" s="122"/>
      <c r="HY85" s="122"/>
      <c r="HZ85" s="122"/>
      <c r="IA85" s="122"/>
      <c r="IB85" s="122"/>
      <c r="IC85" s="122"/>
      <c r="ID85" s="122"/>
      <c r="IE85" s="122"/>
      <c r="IF85" s="122"/>
      <c r="IG85" s="122"/>
      <c r="IH85" s="122"/>
      <c r="II85" s="122"/>
      <c r="IJ85" s="122"/>
      <c r="IK85" s="122"/>
      <c r="IL85" s="122"/>
      <c r="IM85" s="122"/>
      <c r="IN85" s="122"/>
      <c r="IO85" s="122"/>
      <c r="IP85" s="122"/>
      <c r="IQ85" s="122"/>
      <c r="IR85" s="122"/>
      <c r="IS85" s="122"/>
      <c r="IT85" s="122"/>
      <c r="IU85" s="122"/>
      <c r="IV85" s="122"/>
    </row>
    <row r="86" spans="2:256" ht="16.5" customHeight="1" x14ac:dyDescent="0.25">
      <c r="B86" s="136"/>
      <c r="C86" s="359" t="s">
        <v>70</v>
      </c>
      <c r="D86" s="360"/>
      <c r="E86" s="221">
        <v>0</v>
      </c>
      <c r="F86" s="221">
        <v>0</v>
      </c>
      <c r="G86" s="221">
        <v>0</v>
      </c>
      <c r="H86" s="221">
        <v>0</v>
      </c>
      <c r="I86" s="221">
        <v>0</v>
      </c>
      <c r="J86" s="221">
        <v>0</v>
      </c>
      <c r="K86" s="221">
        <v>0</v>
      </c>
      <c r="L86" s="221">
        <v>0</v>
      </c>
      <c r="M86" s="221">
        <v>0</v>
      </c>
      <c r="N86" s="221">
        <v>0</v>
      </c>
      <c r="O86" s="221">
        <v>0</v>
      </c>
      <c r="P86" s="222">
        <v>0</v>
      </c>
      <c r="Q86" s="120"/>
      <c r="R86" s="121"/>
      <c r="S86" s="121"/>
      <c r="T86" s="121"/>
      <c r="U86" s="121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  <c r="CG86" s="122"/>
      <c r="CH86" s="122"/>
      <c r="CI86" s="122"/>
      <c r="CJ86" s="122"/>
      <c r="CK86" s="122"/>
      <c r="CL86" s="122"/>
      <c r="CM86" s="122"/>
      <c r="CN86" s="122"/>
      <c r="CO86" s="122"/>
      <c r="CP86" s="122"/>
      <c r="CQ86" s="122"/>
      <c r="CR86" s="122"/>
      <c r="CS86" s="122"/>
      <c r="CT86" s="122"/>
      <c r="CU86" s="122"/>
      <c r="CV86" s="122"/>
      <c r="CW86" s="122"/>
      <c r="CX86" s="122"/>
      <c r="CY86" s="122"/>
      <c r="CZ86" s="122"/>
      <c r="DA86" s="122"/>
      <c r="DB86" s="122"/>
      <c r="DC86" s="122"/>
      <c r="DD86" s="122"/>
      <c r="DE86" s="122"/>
      <c r="DF86" s="122"/>
      <c r="DG86" s="122"/>
      <c r="DH86" s="122"/>
      <c r="DI86" s="122"/>
      <c r="DJ86" s="122"/>
      <c r="DK86" s="122"/>
      <c r="DL86" s="122"/>
      <c r="DM86" s="122"/>
      <c r="DN86" s="122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  <c r="EB86" s="122"/>
      <c r="EC86" s="122"/>
      <c r="ED86" s="122"/>
      <c r="EE86" s="122"/>
      <c r="EF86" s="122"/>
      <c r="EG86" s="122"/>
      <c r="EH86" s="122"/>
      <c r="EI86" s="122"/>
      <c r="EJ86" s="122"/>
      <c r="EK86" s="122"/>
      <c r="EL86" s="122"/>
      <c r="EM86" s="122"/>
      <c r="EN86" s="122"/>
      <c r="EO86" s="122"/>
      <c r="EP86" s="122"/>
      <c r="EQ86" s="122"/>
      <c r="ER86" s="122"/>
      <c r="ES86" s="122"/>
      <c r="ET86" s="122"/>
      <c r="EU86" s="122"/>
      <c r="EV86" s="122"/>
      <c r="EW86" s="122"/>
      <c r="EX86" s="122"/>
      <c r="EY86" s="122"/>
      <c r="EZ86" s="122"/>
      <c r="FA86" s="122"/>
      <c r="FB86" s="122"/>
      <c r="FC86" s="122"/>
      <c r="FD86" s="122"/>
      <c r="FE86" s="122"/>
      <c r="FF86" s="122"/>
      <c r="FG86" s="122"/>
      <c r="FH86" s="122"/>
      <c r="FI86" s="122"/>
      <c r="FJ86" s="122"/>
      <c r="FK86" s="122"/>
      <c r="FL86" s="122"/>
      <c r="FM86" s="122"/>
      <c r="FN86" s="122"/>
      <c r="FO86" s="122"/>
      <c r="FP86" s="122"/>
      <c r="FQ86" s="122"/>
      <c r="FR86" s="122"/>
      <c r="FS86" s="122"/>
      <c r="FT86" s="122"/>
      <c r="FU86" s="122"/>
      <c r="FV86" s="122"/>
      <c r="FW86" s="122"/>
      <c r="FX86" s="122"/>
      <c r="FY86" s="122"/>
      <c r="FZ86" s="122"/>
      <c r="GA86" s="122"/>
      <c r="GB86" s="122"/>
      <c r="GC86" s="122"/>
      <c r="GD86" s="122"/>
      <c r="GE86" s="122"/>
      <c r="GF86" s="122"/>
      <c r="GG86" s="122"/>
      <c r="GH86" s="122"/>
      <c r="GI86" s="122"/>
      <c r="GJ86" s="122"/>
      <c r="GK86" s="122"/>
      <c r="GL86" s="122"/>
      <c r="GM86" s="122"/>
      <c r="GN86" s="122"/>
      <c r="GO86" s="122"/>
      <c r="GP86" s="122"/>
      <c r="GQ86" s="122"/>
      <c r="GR86" s="122"/>
      <c r="GS86" s="122"/>
      <c r="GT86" s="122"/>
      <c r="GU86" s="122"/>
      <c r="GV86" s="122"/>
      <c r="GW86" s="122"/>
      <c r="GX86" s="122"/>
      <c r="GY86" s="122"/>
      <c r="GZ86" s="122"/>
      <c r="HA86" s="122"/>
      <c r="HB86" s="122"/>
      <c r="HC86" s="122"/>
      <c r="HD86" s="122"/>
      <c r="HE86" s="122"/>
      <c r="HF86" s="122"/>
      <c r="HG86" s="122"/>
      <c r="HH86" s="122"/>
      <c r="HI86" s="122"/>
      <c r="HJ86" s="122"/>
      <c r="HK86" s="122"/>
      <c r="HL86" s="122"/>
      <c r="HM86" s="122"/>
      <c r="HN86" s="122"/>
      <c r="HO86" s="122"/>
      <c r="HP86" s="122"/>
      <c r="HQ86" s="122"/>
      <c r="HR86" s="122"/>
      <c r="HS86" s="122"/>
      <c r="HT86" s="122"/>
      <c r="HU86" s="122"/>
      <c r="HV86" s="122"/>
      <c r="HW86" s="122"/>
      <c r="HX86" s="122"/>
      <c r="HY86" s="122"/>
      <c r="HZ86" s="122"/>
      <c r="IA86" s="122"/>
      <c r="IB86" s="122"/>
      <c r="IC86" s="122"/>
      <c r="ID86" s="122"/>
      <c r="IE86" s="122"/>
      <c r="IF86" s="122"/>
      <c r="IG86" s="122"/>
      <c r="IH86" s="122"/>
      <c r="II86" s="122"/>
      <c r="IJ86" s="122"/>
      <c r="IK86" s="122"/>
      <c r="IL86" s="122"/>
      <c r="IM86" s="122"/>
      <c r="IN86" s="122"/>
      <c r="IO86" s="122"/>
      <c r="IP86" s="122"/>
      <c r="IQ86" s="122"/>
      <c r="IR86" s="122"/>
      <c r="IS86" s="122"/>
      <c r="IT86" s="122"/>
      <c r="IU86" s="122"/>
      <c r="IV86" s="122"/>
    </row>
    <row r="87" spans="2:256" ht="16.5" customHeight="1" x14ac:dyDescent="0.25">
      <c r="B87" s="137"/>
      <c r="C87" s="359"/>
      <c r="D87" s="360"/>
      <c r="E87" s="273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4"/>
      <c r="Q87" s="120"/>
      <c r="R87" s="121"/>
      <c r="S87" s="121"/>
      <c r="T87" s="121"/>
      <c r="U87" s="121"/>
    </row>
    <row r="88" spans="2:256" ht="16.5" customHeight="1" x14ac:dyDescent="0.25">
      <c r="B88" s="138" t="s">
        <v>74</v>
      </c>
      <c r="C88" s="359" t="s">
        <v>60</v>
      </c>
      <c r="D88" s="360"/>
      <c r="E88" s="271">
        <f t="shared" ref="E88:P88" si="11">E76*E77+E79*E80+E82*E83+E85*E86</f>
        <v>0</v>
      </c>
      <c r="F88" s="271">
        <f t="shared" si="11"/>
        <v>0</v>
      </c>
      <c r="G88" s="271">
        <f t="shared" si="11"/>
        <v>0</v>
      </c>
      <c r="H88" s="271">
        <f t="shared" si="11"/>
        <v>0</v>
      </c>
      <c r="I88" s="271">
        <f t="shared" si="11"/>
        <v>0</v>
      </c>
      <c r="J88" s="271">
        <f t="shared" si="11"/>
        <v>0</v>
      </c>
      <c r="K88" s="271">
        <f t="shared" si="11"/>
        <v>0</v>
      </c>
      <c r="L88" s="271">
        <f t="shared" si="11"/>
        <v>0</v>
      </c>
      <c r="M88" s="271">
        <f t="shared" si="11"/>
        <v>0</v>
      </c>
      <c r="N88" s="271">
        <f t="shared" si="11"/>
        <v>0</v>
      </c>
      <c r="O88" s="271">
        <f t="shared" si="11"/>
        <v>0</v>
      </c>
      <c r="P88" s="272">
        <f t="shared" si="11"/>
        <v>0</v>
      </c>
      <c r="Q88" s="120"/>
      <c r="R88" s="121"/>
      <c r="S88" s="121"/>
      <c r="T88" s="121"/>
      <c r="U88" s="121"/>
      <c r="V88" s="119"/>
      <c r="W88" s="119"/>
    </row>
    <row r="89" spans="2:256" ht="16.5" customHeight="1" x14ac:dyDescent="0.25">
      <c r="B89" s="136"/>
      <c r="C89" s="359"/>
      <c r="D89" s="360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2"/>
      <c r="Q89" s="127"/>
      <c r="R89" s="121"/>
      <c r="S89" s="121"/>
      <c r="T89" s="121"/>
      <c r="U89" s="121"/>
    </row>
    <row r="90" spans="2:256" ht="16.5" customHeight="1" x14ac:dyDescent="0.25">
      <c r="B90" s="103" t="s">
        <v>75</v>
      </c>
      <c r="C90" s="359"/>
      <c r="D90" s="360"/>
      <c r="E90" s="245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9"/>
      <c r="Q90" s="84"/>
      <c r="R90" s="121"/>
      <c r="S90" s="121"/>
      <c r="T90" s="121"/>
      <c r="U90" s="121"/>
    </row>
    <row r="91" spans="2:256" ht="16.5" customHeight="1" x14ac:dyDescent="0.25">
      <c r="B91" s="135" t="s">
        <v>76</v>
      </c>
      <c r="C91" s="359" t="s">
        <v>69</v>
      </c>
      <c r="D91" s="360"/>
      <c r="E91" s="186">
        <v>0</v>
      </c>
      <c r="F91" s="186">
        <v>0</v>
      </c>
      <c r="G91" s="186">
        <v>0</v>
      </c>
      <c r="H91" s="186">
        <v>0</v>
      </c>
      <c r="I91" s="186">
        <v>0</v>
      </c>
      <c r="J91" s="186">
        <v>0</v>
      </c>
      <c r="K91" s="186">
        <v>0</v>
      </c>
      <c r="L91" s="186">
        <v>0</v>
      </c>
      <c r="M91" s="186">
        <v>0</v>
      </c>
      <c r="N91" s="186">
        <v>0</v>
      </c>
      <c r="O91" s="186">
        <v>0</v>
      </c>
      <c r="P91" s="187">
        <v>0</v>
      </c>
      <c r="R91" s="121"/>
      <c r="S91" s="121"/>
      <c r="T91" s="121"/>
      <c r="U91" s="121"/>
    </row>
    <row r="92" spans="2:256" s="134" customFormat="1" ht="16.5" customHeight="1" x14ac:dyDescent="0.25">
      <c r="B92" s="136"/>
      <c r="C92" s="359" t="s">
        <v>70</v>
      </c>
      <c r="D92" s="360"/>
      <c r="E92" s="221">
        <v>0</v>
      </c>
      <c r="F92" s="221">
        <v>0</v>
      </c>
      <c r="G92" s="221">
        <v>0</v>
      </c>
      <c r="H92" s="221">
        <v>0</v>
      </c>
      <c r="I92" s="221">
        <v>0</v>
      </c>
      <c r="J92" s="221">
        <v>0</v>
      </c>
      <c r="K92" s="221">
        <v>0</v>
      </c>
      <c r="L92" s="221">
        <v>0</v>
      </c>
      <c r="M92" s="221">
        <v>0</v>
      </c>
      <c r="N92" s="221">
        <v>0</v>
      </c>
      <c r="O92" s="221">
        <v>0</v>
      </c>
      <c r="P92" s="222">
        <v>0</v>
      </c>
      <c r="Q92" s="85"/>
      <c r="R92" s="121"/>
      <c r="S92" s="121"/>
      <c r="T92" s="121"/>
      <c r="U92" s="121"/>
    </row>
    <row r="93" spans="2:256" s="139" customFormat="1" ht="16.5" customHeight="1" x14ac:dyDescent="0.25">
      <c r="B93" s="136"/>
      <c r="C93" s="359"/>
      <c r="D93" s="360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68"/>
      <c r="Q93" s="134"/>
      <c r="R93" s="121"/>
      <c r="S93" s="121"/>
      <c r="T93" s="121"/>
      <c r="U93" s="121"/>
    </row>
    <row r="94" spans="2:256" s="139" customFormat="1" ht="16.5" customHeight="1" x14ac:dyDescent="0.25">
      <c r="B94" s="135" t="s">
        <v>77</v>
      </c>
      <c r="C94" s="359" t="s">
        <v>69</v>
      </c>
      <c r="D94" s="360"/>
      <c r="E94" s="186">
        <v>0</v>
      </c>
      <c r="F94" s="186">
        <v>0</v>
      </c>
      <c r="G94" s="186">
        <v>0</v>
      </c>
      <c r="H94" s="186">
        <v>0</v>
      </c>
      <c r="I94" s="186">
        <v>0</v>
      </c>
      <c r="J94" s="186">
        <v>0</v>
      </c>
      <c r="K94" s="186">
        <v>0</v>
      </c>
      <c r="L94" s="186">
        <v>0</v>
      </c>
      <c r="M94" s="186">
        <v>0</v>
      </c>
      <c r="N94" s="186">
        <v>0</v>
      </c>
      <c r="O94" s="186">
        <v>0</v>
      </c>
      <c r="P94" s="187">
        <v>0</v>
      </c>
      <c r="R94" s="121"/>
      <c r="S94" s="121"/>
      <c r="T94" s="121"/>
      <c r="U94" s="121"/>
    </row>
    <row r="95" spans="2:256" s="139" customFormat="1" ht="16.5" customHeight="1" x14ac:dyDescent="0.25">
      <c r="B95" s="136"/>
      <c r="C95" s="359" t="s">
        <v>70</v>
      </c>
      <c r="D95" s="360"/>
      <c r="E95" s="221">
        <v>0</v>
      </c>
      <c r="F95" s="221">
        <v>0</v>
      </c>
      <c r="G95" s="221">
        <v>0</v>
      </c>
      <c r="H95" s="221">
        <v>0</v>
      </c>
      <c r="I95" s="221">
        <v>0</v>
      </c>
      <c r="J95" s="221">
        <v>0</v>
      </c>
      <c r="K95" s="221">
        <v>0</v>
      </c>
      <c r="L95" s="221">
        <v>0</v>
      </c>
      <c r="M95" s="221">
        <v>0</v>
      </c>
      <c r="N95" s="221">
        <v>0</v>
      </c>
      <c r="O95" s="221">
        <v>0</v>
      </c>
      <c r="P95" s="222">
        <v>0</v>
      </c>
      <c r="R95" s="121"/>
      <c r="S95" s="121"/>
      <c r="T95" s="121"/>
      <c r="U95" s="121"/>
    </row>
    <row r="96" spans="2:256" s="139" customFormat="1" ht="16.5" customHeight="1" x14ac:dyDescent="0.25">
      <c r="B96" s="112"/>
      <c r="C96" s="359"/>
      <c r="D96" s="360"/>
      <c r="E96" s="273"/>
      <c r="F96" s="273"/>
      <c r="G96" s="273"/>
      <c r="H96" s="273"/>
      <c r="I96" s="273"/>
      <c r="J96" s="273"/>
      <c r="K96" s="273"/>
      <c r="L96" s="273"/>
      <c r="M96" s="273"/>
      <c r="N96" s="273"/>
      <c r="O96" s="273"/>
      <c r="P96" s="274"/>
      <c r="R96" s="121"/>
      <c r="S96" s="121"/>
      <c r="T96" s="121"/>
      <c r="U96" s="121"/>
    </row>
    <row r="97" spans="2:21" s="139" customFormat="1" ht="16.5" customHeight="1" x14ac:dyDescent="0.25">
      <c r="B97" s="138" t="s">
        <v>78</v>
      </c>
      <c r="C97" s="359" t="s">
        <v>60</v>
      </c>
      <c r="D97" s="360"/>
      <c r="E97" s="271">
        <f>E91*E92+E94*E95</f>
        <v>0</v>
      </c>
      <c r="F97" s="271">
        <f t="shared" ref="F97:P97" si="12">F91*F92+F94*F95</f>
        <v>0</v>
      </c>
      <c r="G97" s="271">
        <f t="shared" si="12"/>
        <v>0</v>
      </c>
      <c r="H97" s="271">
        <f t="shared" si="12"/>
        <v>0</v>
      </c>
      <c r="I97" s="271">
        <f t="shared" si="12"/>
        <v>0</v>
      </c>
      <c r="J97" s="271">
        <f t="shared" si="12"/>
        <v>0</v>
      </c>
      <c r="K97" s="271">
        <f t="shared" si="12"/>
        <v>0</v>
      </c>
      <c r="L97" s="271">
        <f t="shared" si="12"/>
        <v>0</v>
      </c>
      <c r="M97" s="271">
        <f t="shared" si="12"/>
        <v>0</v>
      </c>
      <c r="N97" s="271">
        <f t="shared" si="12"/>
        <v>0</v>
      </c>
      <c r="O97" s="271">
        <f t="shared" si="12"/>
        <v>0</v>
      </c>
      <c r="P97" s="272">
        <f t="shared" si="12"/>
        <v>0</v>
      </c>
      <c r="R97" s="121"/>
      <c r="S97" s="121"/>
      <c r="T97" s="121"/>
      <c r="U97" s="121"/>
    </row>
    <row r="98" spans="2:21" s="139" customFormat="1" ht="16.5" customHeight="1" x14ac:dyDescent="0.25">
      <c r="B98" s="140" t="s">
        <v>79</v>
      </c>
      <c r="C98" s="359"/>
      <c r="D98" s="360"/>
      <c r="E98" s="275"/>
      <c r="F98" s="275"/>
      <c r="G98" s="275"/>
      <c r="H98" s="275"/>
      <c r="I98" s="275"/>
      <c r="J98" s="275"/>
      <c r="K98" s="275"/>
      <c r="L98" s="275"/>
      <c r="M98" s="275"/>
      <c r="N98" s="275"/>
      <c r="O98" s="275"/>
      <c r="P98" s="276"/>
      <c r="R98" s="121"/>
      <c r="S98" s="121"/>
      <c r="T98" s="121"/>
      <c r="U98" s="121"/>
    </row>
    <row r="99" spans="2:21" s="134" customFormat="1" ht="16.5" customHeight="1" x14ac:dyDescent="0.25">
      <c r="B99" s="110" t="s">
        <v>80</v>
      </c>
      <c r="C99" s="359" t="s">
        <v>60</v>
      </c>
      <c r="D99" s="360"/>
      <c r="E99" s="250">
        <f t="shared" ref="E99:P99" si="13">E66+E97+E88-E33</f>
        <v>0</v>
      </c>
      <c r="F99" s="250">
        <f t="shared" si="13"/>
        <v>0</v>
      </c>
      <c r="G99" s="250">
        <f t="shared" si="13"/>
        <v>0</v>
      </c>
      <c r="H99" s="250">
        <f t="shared" si="13"/>
        <v>0</v>
      </c>
      <c r="I99" s="250">
        <f t="shared" si="13"/>
        <v>0</v>
      </c>
      <c r="J99" s="250">
        <f t="shared" si="13"/>
        <v>0</v>
      </c>
      <c r="K99" s="250">
        <f t="shared" si="13"/>
        <v>0</v>
      </c>
      <c r="L99" s="250">
        <f t="shared" si="13"/>
        <v>0</v>
      </c>
      <c r="M99" s="250">
        <f t="shared" si="13"/>
        <v>0</v>
      </c>
      <c r="N99" s="250">
        <f t="shared" si="13"/>
        <v>0</v>
      </c>
      <c r="O99" s="250">
        <f t="shared" si="13"/>
        <v>0</v>
      </c>
      <c r="P99" s="251">
        <f t="shared" si="13"/>
        <v>0</v>
      </c>
      <c r="Q99" s="139"/>
      <c r="R99" s="121"/>
      <c r="S99" s="121"/>
      <c r="T99" s="121"/>
      <c r="U99" s="121"/>
    </row>
    <row r="100" spans="2:21" s="134" customFormat="1" ht="16.5" customHeight="1" x14ac:dyDescent="0.25">
      <c r="B100" s="94"/>
      <c r="C100" s="359" t="s">
        <v>36</v>
      </c>
      <c r="D100" s="360"/>
      <c r="E100" s="250" t="str">
        <f>IFERROR(E99/E14,"0")</f>
        <v>0</v>
      </c>
      <c r="F100" s="250" t="str">
        <f t="shared" ref="F100:P100" si="14">IFERROR(F99/F14,"0")</f>
        <v>0</v>
      </c>
      <c r="G100" s="250" t="str">
        <f t="shared" si="14"/>
        <v>0</v>
      </c>
      <c r="H100" s="250" t="str">
        <f t="shared" si="14"/>
        <v>0</v>
      </c>
      <c r="I100" s="250" t="str">
        <f t="shared" si="14"/>
        <v>0</v>
      </c>
      <c r="J100" s="250" t="str">
        <f t="shared" si="14"/>
        <v>0</v>
      </c>
      <c r="K100" s="250" t="str">
        <f t="shared" si="14"/>
        <v>0</v>
      </c>
      <c r="L100" s="250" t="str">
        <f t="shared" si="14"/>
        <v>0</v>
      </c>
      <c r="M100" s="250" t="str">
        <f t="shared" si="14"/>
        <v>0</v>
      </c>
      <c r="N100" s="250" t="str">
        <f t="shared" si="14"/>
        <v>0</v>
      </c>
      <c r="O100" s="250" t="str">
        <f t="shared" si="14"/>
        <v>0</v>
      </c>
      <c r="P100" s="251" t="str">
        <f t="shared" si="14"/>
        <v>0</v>
      </c>
      <c r="R100" s="121"/>
      <c r="S100" s="121"/>
      <c r="T100" s="121"/>
      <c r="U100" s="121"/>
    </row>
    <row r="101" spans="2:21" s="134" customFormat="1" ht="16.5" customHeight="1" thickBot="1" x14ac:dyDescent="0.3">
      <c r="B101" s="110"/>
      <c r="C101" s="359"/>
      <c r="D101" s="360"/>
      <c r="E101" s="245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9"/>
      <c r="R101" s="121"/>
      <c r="S101" s="121"/>
      <c r="T101" s="121"/>
      <c r="U101" s="121"/>
    </row>
    <row r="102" spans="2:21" s="142" customFormat="1" ht="26.25" customHeight="1" thickBot="1" x14ac:dyDescent="0.3">
      <c r="B102" s="141" t="s">
        <v>81</v>
      </c>
      <c r="C102" s="361" t="s">
        <v>66</v>
      </c>
      <c r="D102" s="362"/>
      <c r="E102" s="277" t="str">
        <f>IFERROR(E10+((E99*E7)/E14)-((E72*E73)/E14),"0")</f>
        <v>0</v>
      </c>
      <c r="F102" s="277" t="str">
        <f>IFERROR((E102+(F99*F7)/F14)-((F72*F73)/F14),"0")</f>
        <v>0</v>
      </c>
      <c r="G102" s="277" t="str">
        <f t="shared" ref="G102:P102" si="15">IFERROR((F102+(G99*G7)/G14)-((G72*G73)/G14),"0")</f>
        <v>0</v>
      </c>
      <c r="H102" s="277" t="str">
        <f t="shared" si="15"/>
        <v>0</v>
      </c>
      <c r="I102" s="277" t="str">
        <f t="shared" si="15"/>
        <v>0</v>
      </c>
      <c r="J102" s="277" t="str">
        <f t="shared" si="15"/>
        <v>0</v>
      </c>
      <c r="K102" s="277" t="str">
        <f t="shared" si="15"/>
        <v>0</v>
      </c>
      <c r="L102" s="277" t="str">
        <f t="shared" si="15"/>
        <v>0</v>
      </c>
      <c r="M102" s="277" t="str">
        <f t="shared" si="15"/>
        <v>0</v>
      </c>
      <c r="N102" s="277" t="str">
        <f t="shared" si="15"/>
        <v>0</v>
      </c>
      <c r="O102" s="277" t="str">
        <f t="shared" si="15"/>
        <v>0</v>
      </c>
      <c r="P102" s="278" t="str">
        <f t="shared" si="15"/>
        <v>0</v>
      </c>
      <c r="R102" s="143"/>
      <c r="S102" s="143"/>
      <c r="T102" s="143"/>
      <c r="U102" s="143"/>
    </row>
    <row r="103" spans="2:21" s="142" customFormat="1" ht="17.25" customHeight="1" thickTop="1" x14ac:dyDescent="0.25">
      <c r="B103" s="144"/>
      <c r="C103" s="145"/>
      <c r="D103" s="145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R103" s="143"/>
      <c r="S103" s="143"/>
      <c r="T103" s="143"/>
      <c r="U103" s="143"/>
    </row>
    <row r="104" spans="2:21" ht="16.5" thickBot="1" x14ac:dyDescent="0.3"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R104" s="121"/>
      <c r="S104" s="121"/>
      <c r="T104" s="121"/>
      <c r="U104" s="121"/>
    </row>
    <row r="105" spans="2:21" ht="16.5" customHeight="1" thickTop="1" x14ac:dyDescent="0.25">
      <c r="B105" s="148" t="s">
        <v>82</v>
      </c>
      <c r="C105" s="149"/>
      <c r="D105" s="363"/>
      <c r="E105" s="364"/>
      <c r="F105" s="84"/>
      <c r="R105" s="121"/>
      <c r="S105" s="121"/>
      <c r="T105" s="121"/>
      <c r="U105" s="121"/>
    </row>
    <row r="106" spans="2:21" ht="28.5" customHeight="1" x14ac:dyDescent="0.25">
      <c r="B106" s="365" t="s">
        <v>83</v>
      </c>
      <c r="C106" s="366"/>
      <c r="D106" s="366"/>
      <c r="E106" s="367"/>
      <c r="F106" s="84"/>
      <c r="R106" s="121"/>
      <c r="S106" s="121"/>
      <c r="T106" s="121"/>
      <c r="U106" s="121"/>
    </row>
    <row r="107" spans="2:21" ht="16.5" customHeight="1" x14ac:dyDescent="0.25">
      <c r="B107" s="103" t="s">
        <v>84</v>
      </c>
      <c r="C107" s="92"/>
      <c r="D107" s="368"/>
      <c r="E107" s="369"/>
      <c r="F107" s="84"/>
      <c r="R107" s="121"/>
      <c r="S107" s="121"/>
      <c r="T107" s="121"/>
      <c r="U107" s="121"/>
    </row>
    <row r="108" spans="2:21" ht="16.5" customHeight="1" x14ac:dyDescent="0.25">
      <c r="B108" s="112" t="s">
        <v>85</v>
      </c>
      <c r="C108" s="279">
        <f>E12</f>
        <v>0</v>
      </c>
      <c r="D108" s="357" t="s">
        <v>64</v>
      </c>
      <c r="E108" s="358"/>
      <c r="F108" s="84"/>
      <c r="R108" s="121"/>
      <c r="S108" s="121"/>
      <c r="T108" s="121"/>
      <c r="U108" s="121"/>
    </row>
    <row r="109" spans="2:21" ht="16.5" customHeight="1" x14ac:dyDescent="0.25">
      <c r="B109" s="112" t="s">
        <v>86</v>
      </c>
      <c r="C109" s="279">
        <f>SUMPRODUCT(E14:P14,E$7:P$7)/SUM(E7:P7)</f>
        <v>0</v>
      </c>
      <c r="D109" s="357" t="s">
        <v>64</v>
      </c>
      <c r="E109" s="358"/>
      <c r="F109" s="84"/>
      <c r="J109" s="119"/>
      <c r="K109" s="119"/>
      <c r="L109" s="119"/>
      <c r="M109" s="119"/>
      <c r="N109" s="119"/>
      <c r="O109" s="119"/>
      <c r="P109" s="119"/>
      <c r="R109" s="121"/>
      <c r="S109" s="121"/>
      <c r="T109" s="121"/>
      <c r="U109" s="121"/>
    </row>
    <row r="110" spans="2:21" ht="16.5" customHeight="1" x14ac:dyDescent="0.25">
      <c r="B110" s="112" t="s">
        <v>87</v>
      </c>
      <c r="C110" s="280">
        <f>SUMPRODUCT(E35:P35,E$7:P$7)/SUM(E7:P7)</f>
        <v>0</v>
      </c>
      <c r="D110" s="357" t="s">
        <v>88</v>
      </c>
      <c r="E110" s="358"/>
      <c r="F110" s="84"/>
      <c r="J110" s="119"/>
      <c r="K110" s="119"/>
      <c r="L110" s="119"/>
      <c r="M110" s="119"/>
      <c r="N110" s="119"/>
      <c r="O110" s="119"/>
      <c r="P110" s="119"/>
      <c r="R110" s="121"/>
      <c r="S110" s="121"/>
      <c r="T110" s="121"/>
      <c r="U110" s="121"/>
    </row>
    <row r="111" spans="2:21" ht="16.5" customHeight="1" x14ac:dyDescent="0.25">
      <c r="B111" s="112"/>
      <c r="C111" s="281"/>
      <c r="D111" s="357"/>
      <c r="E111" s="358"/>
      <c r="F111" s="84"/>
      <c r="H111" s="119"/>
      <c r="I111" s="119"/>
      <c r="J111" s="119"/>
      <c r="K111" s="119"/>
      <c r="L111" s="119"/>
      <c r="M111" s="119"/>
      <c r="N111" s="119"/>
      <c r="O111" s="119"/>
      <c r="P111" s="119"/>
      <c r="R111" s="121"/>
      <c r="S111" s="121"/>
      <c r="T111" s="121"/>
      <c r="U111" s="121"/>
    </row>
    <row r="112" spans="2:21" ht="16.5" customHeight="1" x14ac:dyDescent="0.25">
      <c r="B112" s="103" t="s">
        <v>89</v>
      </c>
      <c r="C112" s="281"/>
      <c r="D112" s="357"/>
      <c r="E112" s="358"/>
      <c r="F112" s="84"/>
    </row>
    <row r="113" spans="2:6" ht="16.5" customHeight="1" x14ac:dyDescent="0.2">
      <c r="B113" s="112" t="s">
        <v>90</v>
      </c>
      <c r="C113" s="279">
        <f>SUMPRODUCT(E40:P40,E$7:P$7)/1000</f>
        <v>0</v>
      </c>
      <c r="D113" s="357" t="s">
        <v>91</v>
      </c>
      <c r="E113" s="358"/>
      <c r="F113" s="84"/>
    </row>
    <row r="114" spans="2:6" ht="16.5" customHeight="1" x14ac:dyDescent="0.2">
      <c r="B114" s="112" t="s">
        <v>92</v>
      </c>
      <c r="C114" s="282" t="str">
        <f>IFERROR(SUM(E43:P43)/E12,"0")</f>
        <v>0</v>
      </c>
      <c r="D114" s="165" t="s">
        <v>93</v>
      </c>
      <c r="E114" s="166"/>
      <c r="F114" s="84"/>
    </row>
    <row r="115" spans="2:6" ht="16.5" customHeight="1" x14ac:dyDescent="0.2">
      <c r="B115" s="150" t="s">
        <v>94</v>
      </c>
      <c r="C115" s="279" t="str">
        <f>IFERROR(C113+(SUMPRODUCT(E63:P63,E$7:P$7)/1000)/E12,"0")</f>
        <v>0</v>
      </c>
      <c r="D115" s="357" t="s">
        <v>91</v>
      </c>
      <c r="E115" s="358"/>
      <c r="F115" s="84"/>
    </row>
    <row r="116" spans="2:6" ht="16.5" customHeight="1" x14ac:dyDescent="0.2">
      <c r="B116" s="150" t="s">
        <v>95</v>
      </c>
      <c r="C116" s="282" t="str">
        <f>IFERROR(((C115-C113)*1000)/C114,"0")</f>
        <v>0</v>
      </c>
      <c r="D116" s="165" t="s">
        <v>41</v>
      </c>
      <c r="E116" s="166"/>
      <c r="F116" s="84"/>
    </row>
    <row r="117" spans="2:6" ht="16.5" customHeight="1" x14ac:dyDescent="0.2">
      <c r="B117" s="112"/>
      <c r="C117" s="283"/>
      <c r="D117" s="357"/>
      <c r="E117" s="358"/>
      <c r="F117" s="84"/>
    </row>
    <row r="118" spans="2:6" ht="16.5" customHeight="1" x14ac:dyDescent="0.2">
      <c r="B118" s="112" t="s">
        <v>96</v>
      </c>
      <c r="C118" s="284">
        <f>SUMPRODUCT(E72:P72,E73:P73)/1000</f>
        <v>0</v>
      </c>
      <c r="D118" s="357" t="s">
        <v>97</v>
      </c>
      <c r="E118" s="358"/>
      <c r="F118" s="84"/>
    </row>
    <row r="119" spans="2:6" ht="16.5" customHeight="1" x14ac:dyDescent="0.25">
      <c r="B119" s="112" t="s">
        <v>98</v>
      </c>
      <c r="C119" s="385">
        <v>0.2</v>
      </c>
      <c r="D119" s="357"/>
      <c r="E119" s="358"/>
      <c r="F119" s="84"/>
    </row>
    <row r="120" spans="2:6" ht="16.5" customHeight="1" x14ac:dyDescent="0.2">
      <c r="B120" s="112" t="s">
        <v>99</v>
      </c>
      <c r="C120" s="284">
        <f>C118*(1-C119)</f>
        <v>0</v>
      </c>
      <c r="D120" s="357" t="s">
        <v>97</v>
      </c>
      <c r="E120" s="358"/>
      <c r="F120" s="84"/>
    </row>
    <row r="121" spans="2:6" ht="16.5" customHeight="1" x14ac:dyDescent="0.2">
      <c r="B121" s="112"/>
      <c r="C121" s="281"/>
      <c r="D121" s="357"/>
      <c r="E121" s="358"/>
      <c r="F121" s="84"/>
    </row>
    <row r="122" spans="2:6" ht="16.5" customHeight="1" x14ac:dyDescent="0.25">
      <c r="B122" s="103" t="s">
        <v>100</v>
      </c>
      <c r="C122" s="281"/>
      <c r="D122" s="357"/>
      <c r="E122" s="358"/>
      <c r="F122" s="84"/>
    </row>
    <row r="123" spans="2:6" ht="16.5" customHeight="1" x14ac:dyDescent="0.2">
      <c r="B123" s="112" t="str">
        <f>B76</f>
        <v>Supplement 1:</v>
      </c>
      <c r="C123" s="279">
        <f>SUMPRODUCT(E76:P76,E$7:P$7)/1000</f>
        <v>0</v>
      </c>
      <c r="D123" s="357" t="s">
        <v>97</v>
      </c>
      <c r="E123" s="358"/>
      <c r="F123" s="84"/>
    </row>
    <row r="124" spans="2:6" ht="16.5" customHeight="1" x14ac:dyDescent="0.2">
      <c r="B124" s="112" t="str">
        <f>B79</f>
        <v>Supplement 2:</v>
      </c>
      <c r="C124" s="279">
        <f>SUMPRODUCT(E79:P79,E$7:P$7)/1000</f>
        <v>0</v>
      </c>
      <c r="D124" s="357" t="s">
        <v>97</v>
      </c>
      <c r="E124" s="358"/>
      <c r="F124" s="84"/>
    </row>
    <row r="125" spans="2:6" ht="16.5" customHeight="1" x14ac:dyDescent="0.2">
      <c r="B125" s="112" t="str">
        <f>B82</f>
        <v>Supplement 3:</v>
      </c>
      <c r="C125" s="279">
        <f>SUMPRODUCT(E82:P82,E$7:P$7)/1000</f>
        <v>0</v>
      </c>
      <c r="D125" s="357" t="s">
        <v>97</v>
      </c>
      <c r="E125" s="358"/>
      <c r="F125" s="84"/>
    </row>
    <row r="126" spans="2:6" ht="16.5" customHeight="1" x14ac:dyDescent="0.2">
      <c r="B126" s="112" t="str">
        <f>B85</f>
        <v>Supplement 4:</v>
      </c>
      <c r="C126" s="279">
        <f>SUMPRODUCT(E85:P85,E$7:P$7)/1000</f>
        <v>0</v>
      </c>
      <c r="D126" s="357" t="s">
        <v>97</v>
      </c>
      <c r="E126" s="358"/>
      <c r="F126" s="84"/>
    </row>
    <row r="127" spans="2:6" ht="16.5" customHeight="1" x14ac:dyDescent="0.2">
      <c r="B127" s="112" t="s">
        <v>101</v>
      </c>
      <c r="C127" s="279">
        <f>SUM(C123:C126)</f>
        <v>0</v>
      </c>
      <c r="D127" s="357" t="s">
        <v>97</v>
      </c>
      <c r="E127" s="358"/>
      <c r="F127" s="84"/>
    </row>
    <row r="128" spans="2:6" ht="16.5" customHeight="1" x14ac:dyDescent="0.2">
      <c r="B128" s="112" t="s">
        <v>102</v>
      </c>
      <c r="C128" s="280" t="str">
        <f>IFERROR(C127/C109,"0")</f>
        <v>0</v>
      </c>
      <c r="D128" s="357" t="s">
        <v>91</v>
      </c>
      <c r="E128" s="358"/>
      <c r="F128" s="84"/>
    </row>
    <row r="129" spans="2:6" ht="16.5" customHeight="1" x14ac:dyDescent="0.2">
      <c r="B129" s="112" t="s">
        <v>103</v>
      </c>
      <c r="C129" s="285">
        <f>IF(C127&gt;0,(SUMPRODUCT(E88:P88,E$7:P$7)/1000)/C127,0)</f>
        <v>0</v>
      </c>
      <c r="D129" s="357"/>
      <c r="E129" s="358"/>
      <c r="F129" s="84"/>
    </row>
    <row r="130" spans="2:6" ht="16.5" customHeight="1" x14ac:dyDescent="0.2">
      <c r="B130" s="112" t="s">
        <v>104</v>
      </c>
      <c r="C130" s="286">
        <f>C128*C129</f>
        <v>0</v>
      </c>
      <c r="D130" s="357" t="s">
        <v>91</v>
      </c>
      <c r="E130" s="358"/>
      <c r="F130" s="84"/>
    </row>
    <row r="131" spans="2:6" ht="16.5" customHeight="1" x14ac:dyDescent="0.2">
      <c r="B131" s="112"/>
      <c r="C131" s="281"/>
      <c r="D131" s="357"/>
      <c r="E131" s="358"/>
      <c r="F131" s="84"/>
    </row>
    <row r="132" spans="2:6" ht="16.5" customHeight="1" x14ac:dyDescent="0.25">
      <c r="B132" s="103" t="s">
        <v>105</v>
      </c>
      <c r="C132" s="281"/>
      <c r="D132" s="357"/>
      <c r="E132" s="358"/>
      <c r="F132" s="84"/>
    </row>
    <row r="133" spans="2:6" ht="16.5" customHeight="1" x14ac:dyDescent="0.2">
      <c r="B133" s="112" t="str">
        <f>B91</f>
        <v>Crop 1</v>
      </c>
      <c r="C133" s="279">
        <f>SUMPRODUCT(E91:P91,E$7:P$7)/1000</f>
        <v>0</v>
      </c>
      <c r="D133" s="357" t="s">
        <v>97</v>
      </c>
      <c r="E133" s="358"/>
      <c r="F133" s="84"/>
    </row>
    <row r="134" spans="2:6" ht="16.5" customHeight="1" x14ac:dyDescent="0.2">
      <c r="B134" s="112" t="str">
        <f>B94</f>
        <v>Crop 2</v>
      </c>
      <c r="C134" s="279">
        <f>SUMPRODUCT(E94:P94,E$7:P$7)/1000</f>
        <v>0</v>
      </c>
      <c r="D134" s="357" t="s">
        <v>97</v>
      </c>
      <c r="E134" s="358"/>
      <c r="F134" s="84"/>
    </row>
    <row r="135" spans="2:6" ht="16.5" customHeight="1" x14ac:dyDescent="0.2">
      <c r="B135" s="112" t="s">
        <v>106</v>
      </c>
      <c r="C135" s="279">
        <f>SUM(C133:C134)</f>
        <v>0</v>
      </c>
      <c r="D135" s="357" t="s">
        <v>97</v>
      </c>
      <c r="E135" s="358"/>
      <c r="F135" s="84"/>
    </row>
    <row r="136" spans="2:6" ht="16.5" customHeight="1" x14ac:dyDescent="0.2">
      <c r="B136" s="112" t="s">
        <v>107</v>
      </c>
      <c r="C136" s="280" t="str">
        <f>IFERROR(C135/C109,"0")</f>
        <v>0</v>
      </c>
      <c r="D136" s="357" t="s">
        <v>91</v>
      </c>
      <c r="E136" s="358"/>
      <c r="F136" s="84"/>
    </row>
    <row r="137" spans="2:6" ht="16.5" customHeight="1" x14ac:dyDescent="0.2">
      <c r="B137" s="112" t="s">
        <v>108</v>
      </c>
      <c r="C137" s="285">
        <f>IF(C135&gt;0,(SUMPRODUCT(E97:P97,E$7:P$7)/1000)/C135,0)</f>
        <v>0</v>
      </c>
      <c r="D137" s="357"/>
      <c r="E137" s="358"/>
      <c r="F137" s="84"/>
    </row>
    <row r="138" spans="2:6" ht="16.5" customHeight="1" x14ac:dyDescent="0.2">
      <c r="B138" s="112" t="s">
        <v>109</v>
      </c>
      <c r="C138" s="286">
        <f>C136*C137</f>
        <v>0</v>
      </c>
      <c r="D138" s="357" t="s">
        <v>91</v>
      </c>
      <c r="E138" s="358"/>
      <c r="F138" s="84"/>
    </row>
    <row r="139" spans="2:6" ht="16.5" customHeight="1" thickBot="1" x14ac:dyDescent="0.25">
      <c r="B139" s="151"/>
      <c r="C139" s="152"/>
      <c r="D139" s="374"/>
      <c r="E139" s="375"/>
      <c r="F139" s="84"/>
    </row>
    <row r="140" spans="2:6" ht="15.75" thickTop="1" x14ac:dyDescent="0.2">
      <c r="B140" s="84"/>
      <c r="C140" s="84"/>
      <c r="D140" s="84"/>
      <c r="E140" s="88"/>
      <c r="F140" s="84"/>
    </row>
    <row r="141" spans="2:6" x14ac:dyDescent="0.2">
      <c r="F141" s="84"/>
    </row>
    <row r="142" spans="2:6" x14ac:dyDescent="0.2">
      <c r="F142" s="84"/>
    </row>
    <row r="143" spans="2:6" x14ac:dyDescent="0.2">
      <c r="F143" s="84"/>
    </row>
    <row r="144" spans="2:6" x14ac:dyDescent="0.2">
      <c r="F144" s="84"/>
    </row>
    <row r="145" spans="6:6" x14ac:dyDescent="0.2">
      <c r="F145" s="84"/>
    </row>
    <row r="146" spans="6:6" ht="16.5" customHeight="1" x14ac:dyDescent="0.2">
      <c r="F146" s="84"/>
    </row>
    <row r="147" spans="6:6" x14ac:dyDescent="0.2">
      <c r="F147" s="84"/>
    </row>
  </sheetData>
  <mergeCells count="133">
    <mergeCell ref="D138:E138"/>
    <mergeCell ref="D139:E139"/>
    <mergeCell ref="C3:D3"/>
    <mergeCell ref="H3:I3"/>
    <mergeCell ref="C4:D4"/>
    <mergeCell ref="H4:I4"/>
    <mergeCell ref="C6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D105:E105"/>
    <mergeCell ref="B106:E106"/>
    <mergeCell ref="D107:E107"/>
    <mergeCell ref="D108:E108"/>
    <mergeCell ref="D109:E109"/>
    <mergeCell ref="D110:E110"/>
    <mergeCell ref="D111:E111"/>
    <mergeCell ref="D112:E112"/>
    <mergeCell ref="D113:E113"/>
    <mergeCell ref="D115:E115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37:E13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</mergeCells>
  <pageMargins left="0.7" right="0.7" top="0.75" bottom="0.75" header="0.3" footer="0.3"/>
  <pageSetup paperSize="9" orientation="portrait" r:id="rId1"/>
  <ignoredErrors>
    <ignoredError sqref="E8:P102 C108:C138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Feed Budget</vt:lpstr>
      <vt:lpstr>Graphs</vt:lpstr>
      <vt:lpstr>Unlocked Feed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Taylor</dc:creator>
  <cp:lastModifiedBy>Geoff Taylor</cp:lastModifiedBy>
  <dcterms:created xsi:type="dcterms:W3CDTF">2016-12-18T21:11:49Z</dcterms:created>
  <dcterms:modified xsi:type="dcterms:W3CDTF">2016-12-21T20:44:01Z</dcterms:modified>
</cp:coreProperties>
</file>