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nz-my.sharepoint.com/personal/ashley_greenwood_dairynz_co_nz/Documents/"/>
    </mc:Choice>
  </mc:AlternateContent>
  <xr:revisionPtr revIDLastSave="0" documentId="8_{7F10A5F6-485B-4E68-838F-D17093D96AA0}" xr6:coauthVersionLast="47" xr6:coauthVersionMax="47" xr10:uidLastSave="{00000000-0000-0000-0000-000000000000}"/>
  <bookViews>
    <workbookView xWindow="-120" yWindow="-120" windowWidth="29040" windowHeight="15840" xr2:uid="{00000000-000D-0000-FFFF-FFFF00000000}"/>
  </bookViews>
  <sheets>
    <sheet name="Feed Budget" sheetId="1" r:id="rId1"/>
    <sheet name="Graphs" sheetId="2" r:id="rId2"/>
    <sheet name="Unlocked Feed Budge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4" i="3" l="1"/>
  <c r="C135" i="3" s="1"/>
  <c r="B134" i="3"/>
  <c r="C133" i="3"/>
  <c r="B133" i="3"/>
  <c r="C126" i="3"/>
  <c r="B126" i="3"/>
  <c r="C125" i="3"/>
  <c r="B125" i="3"/>
  <c r="C124" i="3"/>
  <c r="C127" i="3" s="1"/>
  <c r="C129" i="3" s="1"/>
  <c r="B124" i="3"/>
  <c r="C123" i="3"/>
  <c r="B123" i="3"/>
  <c r="C118" i="3"/>
  <c r="C120" i="3" s="1"/>
  <c r="C114" i="3"/>
  <c r="C113" i="3"/>
  <c r="C108" i="3"/>
  <c r="P97" i="3"/>
  <c r="O97" i="3"/>
  <c r="N97" i="3"/>
  <c r="M97" i="3"/>
  <c r="L97" i="3"/>
  <c r="K97" i="3"/>
  <c r="J97" i="3"/>
  <c r="I97" i="3"/>
  <c r="H97" i="3"/>
  <c r="G97" i="3"/>
  <c r="F97" i="3"/>
  <c r="E97" i="3"/>
  <c r="P88" i="3"/>
  <c r="O88" i="3"/>
  <c r="N88" i="3"/>
  <c r="M88" i="3"/>
  <c r="L88" i="3"/>
  <c r="K88" i="3"/>
  <c r="J88" i="3"/>
  <c r="I88" i="3"/>
  <c r="H88" i="3"/>
  <c r="G88" i="3"/>
  <c r="F88" i="3"/>
  <c r="E88" i="3"/>
  <c r="P62" i="3"/>
  <c r="P61" i="3"/>
  <c r="O61" i="3"/>
  <c r="P60" i="3"/>
  <c r="O60" i="3"/>
  <c r="N60" i="3"/>
  <c r="P59" i="3"/>
  <c r="O59" i="3"/>
  <c r="N59" i="3"/>
  <c r="M59" i="3"/>
  <c r="P58" i="3"/>
  <c r="O58" i="3"/>
  <c r="N58" i="3"/>
  <c r="M58" i="3"/>
  <c r="L58" i="3"/>
  <c r="P57" i="3"/>
  <c r="O57" i="3"/>
  <c r="N57" i="3"/>
  <c r="M57" i="3"/>
  <c r="L57" i="3"/>
  <c r="K57" i="3"/>
  <c r="P56" i="3"/>
  <c r="O56" i="3"/>
  <c r="N56" i="3"/>
  <c r="M56" i="3"/>
  <c r="L56" i="3"/>
  <c r="K56" i="3"/>
  <c r="J56" i="3"/>
  <c r="P55" i="3"/>
  <c r="O55" i="3"/>
  <c r="N55" i="3"/>
  <c r="M55" i="3"/>
  <c r="L55" i="3"/>
  <c r="K55" i="3"/>
  <c r="J55" i="3"/>
  <c r="I55" i="3"/>
  <c r="P54" i="3"/>
  <c r="O54" i="3"/>
  <c r="N54" i="3"/>
  <c r="M54" i="3"/>
  <c r="L54" i="3"/>
  <c r="K54" i="3"/>
  <c r="J54" i="3"/>
  <c r="I54" i="3"/>
  <c r="H54" i="3"/>
  <c r="P53" i="3"/>
  <c r="O53" i="3"/>
  <c r="N53" i="3"/>
  <c r="M53" i="3"/>
  <c r="L53" i="3"/>
  <c r="K53" i="3"/>
  <c r="J53" i="3"/>
  <c r="I53" i="3"/>
  <c r="H53" i="3"/>
  <c r="G53" i="3"/>
  <c r="P52" i="3"/>
  <c r="O52" i="3"/>
  <c r="N52" i="3"/>
  <c r="M52" i="3"/>
  <c r="L52" i="3"/>
  <c r="K52" i="3"/>
  <c r="J52" i="3"/>
  <c r="I52" i="3"/>
  <c r="H52" i="3"/>
  <c r="G52" i="3"/>
  <c r="F52" i="3"/>
  <c r="P51" i="3"/>
  <c r="P63" i="3" s="1"/>
  <c r="P65" i="3" s="1"/>
  <c r="P66" i="3" s="1"/>
  <c r="O51" i="3"/>
  <c r="N51" i="3"/>
  <c r="M51" i="3"/>
  <c r="L51" i="3"/>
  <c r="K51" i="3"/>
  <c r="J51" i="3"/>
  <c r="I51" i="3"/>
  <c r="I63" i="3" s="1"/>
  <c r="I65" i="3" s="1"/>
  <c r="I66" i="3" s="1"/>
  <c r="H51" i="3"/>
  <c r="H63" i="3" s="1"/>
  <c r="H65" i="3" s="1"/>
  <c r="H66" i="3" s="1"/>
  <c r="G51" i="3"/>
  <c r="F51" i="3"/>
  <c r="F63" i="3" s="1"/>
  <c r="E51" i="3"/>
  <c r="E63" i="3" s="1"/>
  <c r="E65" i="3" s="1"/>
  <c r="E66" i="3" s="1"/>
  <c r="P33" i="3"/>
  <c r="O33" i="3"/>
  <c r="N33" i="3"/>
  <c r="M33" i="3"/>
  <c r="L33" i="3"/>
  <c r="L34" i="3" s="1"/>
  <c r="K33" i="3"/>
  <c r="J33" i="3"/>
  <c r="I33" i="3"/>
  <c r="H33" i="3"/>
  <c r="G33" i="3"/>
  <c r="F33" i="3"/>
  <c r="E33" i="3"/>
  <c r="E14" i="3"/>
  <c r="E35" i="3" s="1"/>
  <c r="P12" i="3"/>
  <c r="P14" i="3" s="1"/>
  <c r="P35" i="3" s="1"/>
  <c r="O12" i="3"/>
  <c r="O14" i="3" s="1"/>
  <c r="N12" i="3"/>
  <c r="N14" i="3" s="1"/>
  <c r="M12" i="3"/>
  <c r="M14" i="3" s="1"/>
  <c r="M35" i="3" s="1"/>
  <c r="L12" i="3"/>
  <c r="L14" i="3" s="1"/>
  <c r="L35" i="3" s="1"/>
  <c r="K12" i="3"/>
  <c r="K14" i="3" s="1"/>
  <c r="J12" i="3"/>
  <c r="J14" i="3" s="1"/>
  <c r="J35" i="3" s="1"/>
  <c r="I12" i="3"/>
  <c r="I14" i="3" s="1"/>
  <c r="I35" i="3" s="1"/>
  <c r="H12" i="3"/>
  <c r="H14" i="3" s="1"/>
  <c r="H35" i="3" s="1"/>
  <c r="G12" i="3"/>
  <c r="G14" i="3" s="1"/>
  <c r="F12" i="3"/>
  <c r="F14" i="3" s="1"/>
  <c r="E8" i="3"/>
  <c r="F8" i="3" s="1"/>
  <c r="G8" i="3" s="1"/>
  <c r="H8" i="3" s="1"/>
  <c r="I8" i="3" s="1"/>
  <c r="J8" i="3" s="1"/>
  <c r="K8" i="3" s="1"/>
  <c r="L8" i="3" s="1"/>
  <c r="M8" i="3" s="1"/>
  <c r="N8" i="3" s="1"/>
  <c r="O8" i="3" s="1"/>
  <c r="P8" i="3" s="1"/>
  <c r="C114" i="1"/>
  <c r="E34" i="3" l="1"/>
  <c r="M34" i="3"/>
  <c r="L63" i="3"/>
  <c r="L65" i="3" s="1"/>
  <c r="L66" i="3" s="1"/>
  <c r="H34" i="3"/>
  <c r="P34" i="3"/>
  <c r="J63" i="3"/>
  <c r="J65" i="3" s="1"/>
  <c r="J66" i="3" s="1"/>
  <c r="M63" i="3"/>
  <c r="M65" i="3" s="1"/>
  <c r="M66" i="3" s="1"/>
  <c r="M69" i="3" s="1"/>
  <c r="M68" i="3" s="1"/>
  <c r="I34" i="3"/>
  <c r="J34" i="3"/>
  <c r="N63" i="3"/>
  <c r="E69" i="3"/>
  <c r="E68" i="3" s="1"/>
  <c r="E99" i="3"/>
  <c r="C109" i="3"/>
  <c r="C136" i="3" s="1"/>
  <c r="F35" i="3"/>
  <c r="F34" i="3"/>
  <c r="N35" i="3"/>
  <c r="N34" i="3"/>
  <c r="H99" i="3"/>
  <c r="H100" i="3" s="1"/>
  <c r="H69" i="3"/>
  <c r="H68" i="3" s="1"/>
  <c r="G34" i="3"/>
  <c r="G35" i="3"/>
  <c r="K35" i="3"/>
  <c r="K34" i="3"/>
  <c r="O34" i="3"/>
  <c r="O35" i="3"/>
  <c r="I99" i="3"/>
  <c r="I100" i="3" s="1"/>
  <c r="I69" i="3"/>
  <c r="I68" i="3" s="1"/>
  <c r="M99" i="3"/>
  <c r="M100" i="3" s="1"/>
  <c r="L69" i="3"/>
  <c r="L68" i="3" s="1"/>
  <c r="L99" i="3"/>
  <c r="L100" i="3" s="1"/>
  <c r="P99" i="3"/>
  <c r="P100" i="3" s="1"/>
  <c r="P69" i="3"/>
  <c r="P68" i="3" s="1"/>
  <c r="C137" i="3"/>
  <c r="F65" i="3"/>
  <c r="F66" i="3" s="1"/>
  <c r="N65" i="3"/>
  <c r="N66" i="3" s="1"/>
  <c r="G63" i="3"/>
  <c r="G65" i="3" s="1"/>
  <c r="G66" i="3" s="1"/>
  <c r="K63" i="3"/>
  <c r="K65" i="3" s="1"/>
  <c r="K66" i="3" s="1"/>
  <c r="O63" i="3"/>
  <c r="O65" i="3" s="1"/>
  <c r="O66" i="3" s="1"/>
  <c r="L35" i="1"/>
  <c r="J35" i="1"/>
  <c r="E35" i="1"/>
  <c r="D30" i="2"/>
  <c r="E88" i="1"/>
  <c r="E97" i="1"/>
  <c r="E14" i="1"/>
  <c r="E51" i="1"/>
  <c r="E63" i="1" s="1"/>
  <c r="E33" i="1"/>
  <c r="E34" i="1" s="1"/>
  <c r="D31" i="2" s="1"/>
  <c r="F12" i="1"/>
  <c r="F14" i="1"/>
  <c r="F35" i="1" s="1"/>
  <c r="F51" i="1"/>
  <c r="F52" i="1"/>
  <c r="F63" i="1"/>
  <c r="E34" i="2" s="1"/>
  <c r="F33" i="1"/>
  <c r="F34" i="1" s="1"/>
  <c r="E31" i="2" s="1"/>
  <c r="G12" i="1"/>
  <c r="G14" i="1"/>
  <c r="G35" i="1" s="1"/>
  <c r="G51" i="1"/>
  <c r="G52" i="1"/>
  <c r="G63" i="1" s="1"/>
  <c r="F34" i="2" s="1"/>
  <c r="G53" i="1"/>
  <c r="G33" i="1"/>
  <c r="H12" i="1"/>
  <c r="H14" i="1" s="1"/>
  <c r="H35" i="1" s="1"/>
  <c r="H51" i="1"/>
  <c r="H63" i="1" s="1"/>
  <c r="G34" i="2" s="1"/>
  <c r="H52" i="1"/>
  <c r="H53" i="1"/>
  <c r="H54" i="1"/>
  <c r="H33" i="1"/>
  <c r="H34" i="1" s="1"/>
  <c r="G31" i="2" s="1"/>
  <c r="I30" i="2"/>
  <c r="H30" i="2"/>
  <c r="E30" i="2"/>
  <c r="P12" i="1"/>
  <c r="P14" i="1"/>
  <c r="P35" i="1" s="1"/>
  <c r="O12" i="1"/>
  <c r="O14" i="1" s="1"/>
  <c r="N12" i="1"/>
  <c r="N14" i="1"/>
  <c r="N35" i="1" s="1"/>
  <c r="M12" i="1"/>
  <c r="M14" i="1"/>
  <c r="M35" i="1" s="1"/>
  <c r="L12" i="1"/>
  <c r="L14" i="1"/>
  <c r="K12" i="1"/>
  <c r="K14" i="1" s="1"/>
  <c r="K35" i="1" s="1"/>
  <c r="J12" i="1"/>
  <c r="J14" i="1"/>
  <c r="I12" i="1"/>
  <c r="I14" i="1"/>
  <c r="I35" i="1" s="1"/>
  <c r="P51" i="1"/>
  <c r="P52" i="1"/>
  <c r="P53" i="1"/>
  <c r="P54" i="1"/>
  <c r="P55" i="1"/>
  <c r="P56" i="1"/>
  <c r="P63" i="1" s="1"/>
  <c r="O34" i="2" s="1"/>
  <c r="P57" i="1"/>
  <c r="P58" i="1"/>
  <c r="P59" i="1"/>
  <c r="P60" i="1"/>
  <c r="P61" i="1"/>
  <c r="P62" i="1"/>
  <c r="O51" i="1"/>
  <c r="O63" i="1" s="1"/>
  <c r="N34" i="2" s="1"/>
  <c r="O52" i="1"/>
  <c r="O53" i="1"/>
  <c r="O54" i="1"/>
  <c r="O55" i="1"/>
  <c r="O56" i="1"/>
  <c r="O57" i="1"/>
  <c r="O58" i="1"/>
  <c r="O59" i="1"/>
  <c r="O60" i="1"/>
  <c r="O61" i="1"/>
  <c r="N51" i="1"/>
  <c r="N63" i="1" s="1"/>
  <c r="M34" i="2" s="1"/>
  <c r="N52" i="1"/>
  <c r="N53" i="1"/>
  <c r="N54" i="1"/>
  <c r="N55" i="1"/>
  <c r="N56" i="1"/>
  <c r="N57" i="1"/>
  <c r="N58" i="1"/>
  <c r="N59" i="1"/>
  <c r="N60" i="1"/>
  <c r="M51" i="1"/>
  <c r="M52" i="1"/>
  <c r="M53" i="1"/>
  <c r="M54" i="1"/>
  <c r="M63" i="1" s="1"/>
  <c r="L34" i="2" s="1"/>
  <c r="M55" i="1"/>
  <c r="M56" i="1"/>
  <c r="M57" i="1"/>
  <c r="M58" i="1"/>
  <c r="M59" i="1"/>
  <c r="L51" i="1"/>
  <c r="L52" i="1"/>
  <c r="L63" i="1" s="1"/>
  <c r="L53" i="1"/>
  <c r="L54" i="1"/>
  <c r="L55" i="1"/>
  <c r="L56" i="1"/>
  <c r="L57" i="1"/>
  <c r="L58" i="1"/>
  <c r="K51" i="1"/>
  <c r="K63" i="1" s="1"/>
  <c r="K52" i="1"/>
  <c r="K53" i="1"/>
  <c r="K54" i="1"/>
  <c r="K55" i="1"/>
  <c r="K56" i="1"/>
  <c r="K57" i="1"/>
  <c r="J51" i="1"/>
  <c r="J63" i="1" s="1"/>
  <c r="I34" i="2" s="1"/>
  <c r="J52" i="1"/>
  <c r="J53" i="1"/>
  <c r="J54" i="1"/>
  <c r="J55" i="1"/>
  <c r="J56" i="1"/>
  <c r="I51" i="1"/>
  <c r="I63" i="1" s="1"/>
  <c r="H34" i="2" s="1"/>
  <c r="I52" i="1"/>
  <c r="I53" i="1"/>
  <c r="I54" i="1"/>
  <c r="I55" i="1"/>
  <c r="P33" i="1"/>
  <c r="P34" i="1" s="1"/>
  <c r="O31" i="2" s="1"/>
  <c r="O33" i="2" s="1"/>
  <c r="O33" i="1"/>
  <c r="N33" i="1"/>
  <c r="N34" i="1" s="1"/>
  <c r="M31" i="2" s="1"/>
  <c r="M33" i="1"/>
  <c r="L33" i="1"/>
  <c r="L34" i="1" s="1"/>
  <c r="K31" i="2" s="1"/>
  <c r="K33" i="1"/>
  <c r="J33" i="1"/>
  <c r="J34" i="1" s="1"/>
  <c r="I31" i="2" s="1"/>
  <c r="I33" i="1"/>
  <c r="I34" i="1" s="1"/>
  <c r="H31" i="2" s="1"/>
  <c r="O30" i="2"/>
  <c r="N30" i="2"/>
  <c r="M30" i="2"/>
  <c r="L30" i="2"/>
  <c r="K30" i="2"/>
  <c r="J30" i="2"/>
  <c r="G30" i="2"/>
  <c r="F30" i="2"/>
  <c r="C3" i="2"/>
  <c r="C4" i="2"/>
  <c r="C133" i="1"/>
  <c r="C134" i="1"/>
  <c r="C135" i="1"/>
  <c r="C137" i="1"/>
  <c r="B134" i="1"/>
  <c r="B133" i="1"/>
  <c r="C123" i="1"/>
  <c r="C124" i="1"/>
  <c r="C125" i="1"/>
  <c r="C126" i="1"/>
  <c r="C127" i="1"/>
  <c r="C129" i="1"/>
  <c r="B126" i="1"/>
  <c r="B125" i="1"/>
  <c r="B124" i="1"/>
  <c r="B123" i="1"/>
  <c r="C118" i="1"/>
  <c r="C120" i="1" s="1"/>
  <c r="C113" i="1"/>
  <c r="C108" i="1"/>
  <c r="F97" i="1"/>
  <c r="E36" i="2" s="1"/>
  <c r="F88" i="1"/>
  <c r="E35" i="2" s="1"/>
  <c r="G97" i="1"/>
  <c r="G88" i="1"/>
  <c r="H97" i="1"/>
  <c r="H88" i="1"/>
  <c r="I97" i="1"/>
  <c r="I88" i="1"/>
  <c r="J97" i="1"/>
  <c r="J88" i="1"/>
  <c r="I35" i="2" s="1"/>
  <c r="K97" i="1"/>
  <c r="K88" i="1"/>
  <c r="L97" i="1"/>
  <c r="K36" i="2" s="1"/>
  <c r="L88" i="1"/>
  <c r="K35" i="2" s="1"/>
  <c r="M97" i="1"/>
  <c r="M88" i="1"/>
  <c r="N97" i="1"/>
  <c r="N88" i="1"/>
  <c r="M35" i="2" s="1"/>
  <c r="O97" i="1"/>
  <c r="O88" i="1"/>
  <c r="P97" i="1"/>
  <c r="O36" i="2" s="1"/>
  <c r="P88" i="1"/>
  <c r="O35" i="2" s="1"/>
  <c r="E8" i="1"/>
  <c r="O35" i="1" l="1"/>
  <c r="C110" i="1" s="1"/>
  <c r="O34" i="1"/>
  <c r="N31" i="2" s="1"/>
  <c r="J34" i="2"/>
  <c r="K34" i="2"/>
  <c r="K33" i="2" s="1"/>
  <c r="L65" i="1"/>
  <c r="L66" i="1" s="1"/>
  <c r="L99" i="1" s="1"/>
  <c r="L100" i="1" s="1"/>
  <c r="K34" i="1"/>
  <c r="J31" i="2" s="1"/>
  <c r="M34" i="1"/>
  <c r="L31" i="2" s="1"/>
  <c r="L33" i="2" s="1"/>
  <c r="C109" i="1"/>
  <c r="C128" i="1" s="1"/>
  <c r="C130" i="1" s="1"/>
  <c r="M36" i="2"/>
  <c r="I36" i="2"/>
  <c r="I33" i="2" s="1"/>
  <c r="C110" i="3"/>
  <c r="L36" i="2"/>
  <c r="H36" i="2"/>
  <c r="G35" i="2"/>
  <c r="D36" i="2"/>
  <c r="L35" i="2"/>
  <c r="G34" i="1"/>
  <c r="F31" i="2" s="1"/>
  <c r="C136" i="1"/>
  <c r="C138" i="1" s="1"/>
  <c r="G36" i="2"/>
  <c r="G33" i="2" s="1"/>
  <c r="D35" i="2"/>
  <c r="D33" i="2" s="1"/>
  <c r="H35" i="2"/>
  <c r="H33" i="2" s="1"/>
  <c r="N35" i="2"/>
  <c r="J35" i="2"/>
  <c r="F35" i="2"/>
  <c r="N36" i="2"/>
  <c r="N33" i="2" s="1"/>
  <c r="J36" i="2"/>
  <c r="F36" i="2"/>
  <c r="P65" i="1"/>
  <c r="P66" i="1" s="1"/>
  <c r="F65" i="1"/>
  <c r="F66" i="1" s="1"/>
  <c r="E33" i="2"/>
  <c r="J65" i="1"/>
  <c r="J66" i="1" s="1"/>
  <c r="J69" i="1" s="1"/>
  <c r="J68" i="1" s="1"/>
  <c r="J99" i="1"/>
  <c r="J100" i="1" s="1"/>
  <c r="N65" i="1"/>
  <c r="N66" i="1" s="1"/>
  <c r="C115" i="1"/>
  <c r="C116" i="1" s="1"/>
  <c r="D34" i="2"/>
  <c r="G65" i="1"/>
  <c r="G66" i="1" s="1"/>
  <c r="K65" i="1"/>
  <c r="K66" i="1" s="1"/>
  <c r="O65" i="1"/>
  <c r="O66" i="1" s="1"/>
  <c r="F33" i="2"/>
  <c r="M33" i="2"/>
  <c r="H65" i="1"/>
  <c r="H66" i="1" s="1"/>
  <c r="E65" i="1"/>
  <c r="E66" i="1" s="1"/>
  <c r="I65" i="1"/>
  <c r="I66" i="1" s="1"/>
  <c r="M65" i="1"/>
  <c r="M66" i="1" s="1"/>
  <c r="C128" i="3"/>
  <c r="C130" i="3" s="1"/>
  <c r="D29" i="2"/>
  <c r="D2" i="2"/>
  <c r="F8" i="1"/>
  <c r="N99" i="3"/>
  <c r="N100" i="3" s="1"/>
  <c r="N69" i="3"/>
  <c r="N68" i="3" s="1"/>
  <c r="E102" i="3"/>
  <c r="E100" i="3"/>
  <c r="O99" i="3"/>
  <c r="O100" i="3" s="1"/>
  <c r="O69" i="3"/>
  <c r="O68" i="3" s="1"/>
  <c r="J99" i="3"/>
  <c r="J100" i="3" s="1"/>
  <c r="J69" i="3"/>
  <c r="J68" i="3" s="1"/>
  <c r="C115" i="3"/>
  <c r="C116" i="3" s="1"/>
  <c r="K99" i="3"/>
  <c r="K100" i="3" s="1"/>
  <c r="K69" i="3"/>
  <c r="K68" i="3" s="1"/>
  <c r="F99" i="3"/>
  <c r="F100" i="3" s="1"/>
  <c r="F69" i="3"/>
  <c r="F68" i="3" s="1"/>
  <c r="C138" i="3"/>
  <c r="G99" i="3"/>
  <c r="G100" i="3" s="1"/>
  <c r="G69" i="3"/>
  <c r="G68" i="3" s="1"/>
  <c r="L69" i="1" l="1"/>
  <c r="L68" i="1" s="1"/>
  <c r="J33" i="2"/>
  <c r="P99" i="1"/>
  <c r="P100" i="1" s="1"/>
  <c r="P69" i="1"/>
  <c r="P68" i="1" s="1"/>
  <c r="F99" i="1"/>
  <c r="F100" i="1" s="1"/>
  <c r="F69" i="1"/>
  <c r="F68" i="1" s="1"/>
  <c r="N99" i="1"/>
  <c r="N100" i="1" s="1"/>
  <c r="N69" i="1"/>
  <c r="N68" i="1" s="1"/>
  <c r="E69" i="1"/>
  <c r="E68" i="1" s="1"/>
  <c r="E99" i="1"/>
  <c r="G99" i="1"/>
  <c r="G100" i="1" s="1"/>
  <c r="G69" i="1"/>
  <c r="G68" i="1" s="1"/>
  <c r="M69" i="1"/>
  <c r="M68" i="1" s="1"/>
  <c r="M99" i="1"/>
  <c r="M100" i="1" s="1"/>
  <c r="H99" i="1"/>
  <c r="H100" i="1" s="1"/>
  <c r="H69" i="1"/>
  <c r="H68" i="1" s="1"/>
  <c r="O99" i="1"/>
  <c r="O100" i="1" s="1"/>
  <c r="O69" i="1"/>
  <c r="O68" i="1" s="1"/>
  <c r="I69" i="1"/>
  <c r="I68" i="1" s="1"/>
  <c r="I99" i="1"/>
  <c r="I100" i="1" s="1"/>
  <c r="K99" i="1"/>
  <c r="K100" i="1" s="1"/>
  <c r="K69" i="1"/>
  <c r="K68" i="1" s="1"/>
  <c r="E29" i="2"/>
  <c r="E2" i="2"/>
  <c r="G8" i="1"/>
  <c r="F102" i="3"/>
  <c r="G102" i="3" s="1"/>
  <c r="H102" i="3" s="1"/>
  <c r="I102" i="3" s="1"/>
  <c r="J102" i="3" s="1"/>
  <c r="K102" i="3" s="1"/>
  <c r="L102" i="3" s="1"/>
  <c r="M102" i="3" s="1"/>
  <c r="N102" i="3" s="1"/>
  <c r="O102" i="3" s="1"/>
  <c r="P102" i="3" s="1"/>
  <c r="E102" i="1" l="1"/>
  <c r="E100" i="1"/>
  <c r="F29" i="2"/>
  <c r="F2" i="2"/>
  <c r="H8" i="1"/>
  <c r="F102" i="1" l="1"/>
  <c r="D3" i="2"/>
  <c r="G29" i="2"/>
  <c r="G2" i="2"/>
  <c r="I8" i="1"/>
  <c r="G102" i="1" l="1"/>
  <c r="E3" i="2"/>
  <c r="H29" i="2"/>
  <c r="H2" i="2"/>
  <c r="J8" i="1"/>
  <c r="H102" i="1" l="1"/>
  <c r="F3" i="2"/>
  <c r="I29" i="2"/>
  <c r="I2" i="2"/>
  <c r="K8" i="1"/>
  <c r="I102" i="1" l="1"/>
  <c r="G3" i="2"/>
  <c r="J29" i="2"/>
  <c r="J2" i="2"/>
  <c r="L8" i="1"/>
  <c r="J102" i="1" l="1"/>
  <c r="H3" i="2"/>
  <c r="K29" i="2"/>
  <c r="K2" i="2"/>
  <c r="M8" i="1"/>
  <c r="K102" i="1" l="1"/>
  <c r="I3" i="2"/>
  <c r="L2" i="2"/>
  <c r="L29" i="2"/>
  <c r="N8" i="1"/>
  <c r="L102" i="1" l="1"/>
  <c r="J3" i="2"/>
  <c r="M29" i="2"/>
  <c r="M2" i="2"/>
  <c r="O8" i="1"/>
  <c r="M102" i="1" l="1"/>
  <c r="K3" i="2"/>
  <c r="N29" i="2"/>
  <c r="N2" i="2"/>
  <c r="P8" i="1"/>
  <c r="N102" i="1" l="1"/>
  <c r="L3" i="2"/>
  <c r="O29" i="2"/>
  <c r="O2" i="2"/>
  <c r="O102" i="1" l="1"/>
  <c r="M3" i="2"/>
  <c r="P102" i="1" l="1"/>
  <c r="O3" i="2" s="1"/>
  <c r="N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Geoff Taylor</author>
  </authors>
  <commentList>
    <comment ref="B7" authorId="0" shapeId="0" xr:uid="{00000000-0006-0000-0000-000001000000}">
      <text>
        <r>
          <rPr>
            <sz val="11"/>
            <color indexed="81"/>
            <rFont val="Tahoma"/>
            <family val="2"/>
          </rPr>
          <t>The number of days per period can be altered to focus on shorter or longer periods,  e.g. 10 day or 30 day intervals.</t>
        </r>
      </text>
    </comment>
    <comment ref="B14" authorId="0" shapeId="0" xr:uid="{00000000-0006-0000-0000-000002000000}">
      <text>
        <r>
          <rPr>
            <sz val="9"/>
            <color indexed="81"/>
            <rFont val="Tahoma"/>
            <family val="2"/>
          </rPr>
          <t>Average pasture cover is calculated based on the available area.</t>
        </r>
      </text>
    </comment>
    <comment ref="B35" authorId="0" shapeId="0" xr:uid="{00000000-0006-0000-0000-000003000000}">
      <text>
        <r>
          <rPr>
            <b/>
            <sz val="11"/>
            <color indexed="81"/>
            <rFont val="Tahoma"/>
            <family val="2"/>
          </rPr>
          <t>R2 =</t>
        </r>
        <r>
          <rPr>
            <sz val="11"/>
            <color indexed="81"/>
            <rFont val="Tahoma"/>
            <family val="2"/>
          </rPr>
          <t xml:space="preserve"> 0.5 cows
</t>
        </r>
        <r>
          <rPr>
            <b/>
            <sz val="11"/>
            <color indexed="81"/>
            <rFont val="Tahoma"/>
            <family val="2"/>
          </rPr>
          <t>R1 =</t>
        </r>
        <r>
          <rPr>
            <sz val="11"/>
            <color indexed="81"/>
            <rFont val="Tahoma"/>
            <family val="2"/>
          </rPr>
          <t xml:space="preserve"> 0.25 cows
</t>
        </r>
        <r>
          <rPr>
            <b/>
            <sz val="11"/>
            <color indexed="81"/>
            <rFont val="Tahoma"/>
            <family val="2"/>
          </rPr>
          <t>Bulls =</t>
        </r>
        <r>
          <rPr>
            <sz val="11"/>
            <color indexed="81"/>
            <rFont val="Tahoma"/>
            <family val="2"/>
          </rPr>
          <t xml:space="preserve"> 0.6 cows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Geoff Taylor</author>
    <author>Sarah Brown</author>
  </authors>
  <commentList>
    <comment ref="B7" authorId="0" shapeId="0" xr:uid="{00000000-0006-0000-0200-000001000000}">
      <text>
        <r>
          <rPr>
            <sz val="11"/>
            <color indexed="81"/>
            <rFont val="Tahoma"/>
            <family val="2"/>
          </rPr>
          <t>The number of days per period can be altered to focus on shorter or longer periods,  e.g. 10 day or 30 day intervals.</t>
        </r>
      </text>
    </comment>
    <comment ref="B14" authorId="0" shapeId="0" xr:uid="{00000000-0006-0000-0200-000002000000}">
      <text>
        <r>
          <rPr>
            <sz val="9"/>
            <color indexed="81"/>
            <rFont val="Tahoma"/>
            <family val="2"/>
          </rPr>
          <t>Average pasture cover is calculated based on the available area.</t>
        </r>
      </text>
    </comment>
    <comment ref="B35" authorId="0" shapeId="0" xr:uid="{00000000-0006-0000-0200-000003000000}">
      <text>
        <r>
          <rPr>
            <b/>
            <sz val="11"/>
            <color indexed="81"/>
            <rFont val="Tahoma"/>
            <family val="2"/>
          </rPr>
          <t>R2 =</t>
        </r>
        <r>
          <rPr>
            <sz val="11"/>
            <color indexed="81"/>
            <rFont val="Tahoma"/>
            <family val="2"/>
          </rPr>
          <t xml:space="preserve"> 0.5 cows
</t>
        </r>
        <r>
          <rPr>
            <b/>
            <sz val="11"/>
            <color indexed="81"/>
            <rFont val="Tahoma"/>
            <family val="2"/>
          </rPr>
          <t>R1 =</t>
        </r>
        <r>
          <rPr>
            <sz val="11"/>
            <color indexed="81"/>
            <rFont val="Tahoma"/>
            <family val="2"/>
          </rPr>
          <t xml:space="preserve"> 0.25 cows
</t>
        </r>
        <r>
          <rPr>
            <b/>
            <sz val="11"/>
            <color indexed="81"/>
            <rFont val="Tahoma"/>
            <family val="2"/>
          </rPr>
          <t>Bulls =</t>
        </r>
        <r>
          <rPr>
            <sz val="11"/>
            <color indexed="81"/>
            <rFont val="Tahoma"/>
            <family val="2"/>
          </rPr>
          <t xml:space="preserve"> 0.6 cows</t>
        </r>
      </text>
    </comment>
    <comment ref="B40" authorId="1" shapeId="0" xr:uid="{8A070CE1-DF1F-46AA-9836-4080ED37DAD0}">
      <text>
        <r>
          <rPr>
            <b/>
            <sz val="9"/>
            <color indexed="81"/>
            <rFont val="Tahoma"/>
            <charset val="1"/>
          </rPr>
          <t>Source from your regional pasture growth rates on DairyNZ website</t>
        </r>
      </text>
    </comment>
    <comment ref="B42" authorId="1" shapeId="0" xr:uid="{AA9F8769-9CB1-4C37-B8BC-83274F88BF0A}">
      <text>
        <r>
          <rPr>
            <b/>
            <sz val="9"/>
            <color indexed="81"/>
            <rFont val="Tahoma"/>
            <family val="2"/>
          </rPr>
          <t>Source this information from your fertiliser supplier</t>
        </r>
      </text>
    </comment>
    <comment ref="B44" authorId="1" shapeId="0" xr:uid="{5597E124-70AF-4C33-B5F7-F482D3CB421B}">
      <text>
        <r>
          <rPr>
            <b/>
            <sz val="9"/>
            <color indexed="81"/>
            <rFont val="Tahoma"/>
            <charset val="1"/>
          </rPr>
          <t xml:space="preserve">https://www.dairynz.co.nz/feed/fertiliser/managing-n-fertiliser/
</t>
        </r>
      </text>
    </comment>
    <comment ref="B75" authorId="1" shapeId="0" xr:uid="{839473C9-9F27-45AA-B199-4D3832DDDDC5}">
      <text>
        <r>
          <rPr>
            <b/>
            <sz val="9"/>
            <color indexed="81"/>
            <rFont val="Tahoma"/>
            <family val="2"/>
          </rPr>
          <t>This is the total dry matter offered to all stock (not KgDM per cow) eg you will need to multiply number of stock by Kg of dry matter offered per cow</t>
        </r>
      </text>
    </comment>
    <comment ref="B88" authorId="1" shapeId="0" xr:uid="{04494288-6B01-44BB-A4F3-75EB5339E40A}">
      <text>
        <r>
          <rPr>
            <b/>
            <sz val="9"/>
            <color indexed="81"/>
            <rFont val="Tahoma"/>
            <family val="2"/>
          </rPr>
          <t>This is the total dry matter offered to all stock (not KgDM per cow) eg you will need to multiply number of stock by Kg of dry matter offered per cow</t>
        </r>
      </text>
    </comment>
    <comment ref="C92" authorId="1" shapeId="0" xr:uid="{EA31BB3D-E387-457E-A636-08E245DE7112}">
      <text>
        <r>
          <rPr>
            <b/>
            <sz val="9"/>
            <color indexed="81"/>
            <rFont val="Tahoma"/>
            <family val="2"/>
          </rPr>
          <t xml:space="preserve">Utilisation online
</t>
        </r>
      </text>
    </comment>
  </commentList>
</comments>
</file>

<file path=xl/sharedStrings.xml><?xml version="1.0" encoding="utf-8"?>
<sst xmlns="http://schemas.openxmlformats.org/spreadsheetml/2006/main" count="340" uniqueCount="125">
  <si>
    <t>FEED BUDGET</t>
  </si>
  <si>
    <t>FARM NAME:</t>
  </si>
  <si>
    <t>STRATEGY NAME:</t>
  </si>
  <si>
    <t>Instructions:</t>
  </si>
  <si>
    <t>Enter data into shaded cells</t>
  </si>
  <si>
    <t>PREPARED BY:</t>
  </si>
  <si>
    <t>DATE PREPARED:</t>
  </si>
  <si>
    <t>Hover over cells with red triangle for hints</t>
  </si>
  <si>
    <t>START OF PERIOD:</t>
  </si>
  <si>
    <t xml:space="preserve">DAYS IN PERIOD </t>
  </si>
  <si>
    <t>PERIOD ENDS:</t>
  </si>
  <si>
    <t>STARTING PASTURE COVER</t>
  </si>
  <si>
    <t>(kg DM/ha)</t>
  </si>
  <si>
    <t xml:space="preserve"> </t>
  </si>
  <si>
    <t>EFFECTIVE AREA (ha):</t>
  </si>
  <si>
    <t>(ha)</t>
  </si>
  <si>
    <t>Area out for crop</t>
  </si>
  <si>
    <t>Available Area</t>
  </si>
  <si>
    <t>FEED DEMAND</t>
  </si>
  <si>
    <t>Number of milking cows:</t>
  </si>
  <si>
    <t xml:space="preserve">   Intake</t>
  </si>
  <si>
    <t>(kg DM/head/day)</t>
  </si>
  <si>
    <t>Number of dry cows:</t>
  </si>
  <si>
    <t>Number of 2 year old heifers:</t>
  </si>
  <si>
    <t>Number of 1 year old heifers:</t>
  </si>
  <si>
    <t>Number of bulls:</t>
  </si>
  <si>
    <t>TOTAL DEMAND:</t>
  </si>
  <si>
    <t xml:space="preserve">Daily Demand </t>
  </si>
  <si>
    <t>(kgDM/day)</t>
  </si>
  <si>
    <t>Daily Demand per ha</t>
  </si>
  <si>
    <t>(kgDM/ha/day)</t>
  </si>
  <si>
    <t>Effective Stocking Rate:</t>
  </si>
  <si>
    <t>(Cow equivalents/ha)</t>
  </si>
  <si>
    <t>FEED SUPPLY</t>
  </si>
  <si>
    <t>PASTURE:</t>
  </si>
  <si>
    <t>Predicted Growth Rate</t>
  </si>
  <si>
    <t>kgDM/ha/day</t>
  </si>
  <si>
    <t>NITROGEN:</t>
  </si>
  <si>
    <t>Nitrogen Applied</t>
  </si>
  <si>
    <t>Total kg N</t>
  </si>
  <si>
    <t>Nitrogen Response Rate</t>
  </si>
  <si>
    <t>kgDM/kgN</t>
  </si>
  <si>
    <t>Days for N Response</t>
  </si>
  <si>
    <t>PASTURE UTILISATION</t>
  </si>
  <si>
    <t>N Boost</t>
  </si>
  <si>
    <t>Period 1</t>
  </si>
  <si>
    <t>Period 2</t>
  </si>
  <si>
    <t>Period 3</t>
  </si>
  <si>
    <t>Period 4</t>
  </si>
  <si>
    <t>Period 5</t>
  </si>
  <si>
    <t>Period 6</t>
  </si>
  <si>
    <t>Period 7</t>
  </si>
  <si>
    <t>Period 8</t>
  </si>
  <si>
    <t>Period 9</t>
  </si>
  <si>
    <t>Period 10</t>
  </si>
  <si>
    <t>Period 11</t>
  </si>
  <si>
    <t>Period 12</t>
  </si>
  <si>
    <t>Total N Response/day (kgDM)</t>
  </si>
  <si>
    <t>PASTURE AVAILABLE</t>
  </si>
  <si>
    <t>Daily Total</t>
  </si>
  <si>
    <t>kgDM/day</t>
  </si>
  <si>
    <t>PASTURE SURPLUS / DEFICIT</t>
  </si>
  <si>
    <t>PASTURE SILAGE HARVESTED</t>
  </si>
  <si>
    <t>Area Harvested for Silage:</t>
  </si>
  <si>
    <t>ha</t>
  </si>
  <si>
    <t>Average yield</t>
  </si>
  <si>
    <t>kgDM/ha</t>
  </si>
  <si>
    <t>SUPPLEMENTS:</t>
  </si>
  <si>
    <t>Supplement 1:</t>
  </si>
  <si>
    <r>
      <t xml:space="preserve">kg DM/day Offered </t>
    </r>
    <r>
      <rPr>
        <sz val="10"/>
        <rFont val="Arial"/>
        <family val="2"/>
      </rPr>
      <t>(All stock)</t>
    </r>
  </si>
  <si>
    <t>Estimated Utilisation (%):</t>
  </si>
  <si>
    <t>Supplement 2:</t>
  </si>
  <si>
    <t>Supplement 3:</t>
  </si>
  <si>
    <t>Supplement 4:</t>
  </si>
  <si>
    <t>DAILY SUPPLEMENT EATEN</t>
  </si>
  <si>
    <t xml:space="preserve">CROP </t>
  </si>
  <si>
    <t>Crop 1</t>
  </si>
  <si>
    <t>Crop 2</t>
  </si>
  <si>
    <t>DAILY CROP EATEN</t>
  </si>
  <si>
    <t>Total feed offered (kg DM/ha/day):</t>
  </si>
  <si>
    <t>DAILY SURPLUS-DEFICIT</t>
  </si>
  <si>
    <r>
      <t xml:space="preserve">PREDICTED COVER </t>
    </r>
    <r>
      <rPr>
        <b/>
        <sz val="10"/>
        <rFont val="Arial"/>
        <family val="2"/>
      </rPr>
      <t>(Available Area)</t>
    </r>
  </si>
  <si>
    <t xml:space="preserve">BUDGET SUMMARY </t>
  </si>
  <si>
    <r>
      <t xml:space="preserve">NOTE:  </t>
    </r>
    <r>
      <rPr>
        <sz val="10"/>
        <rFont val="Arial"/>
        <family val="2"/>
      </rPr>
      <t xml:space="preserve">This summary is only relevant to the budget period. </t>
    </r>
  </si>
  <si>
    <t>Farm</t>
  </si>
  <si>
    <t>Effective Area</t>
  </si>
  <si>
    <t>Average area available</t>
  </si>
  <si>
    <t>Average Stocking Rate</t>
  </si>
  <si>
    <t>cow equivalents/ha</t>
  </si>
  <si>
    <t>Pasture</t>
  </si>
  <si>
    <t>Total Grown Excluding N</t>
  </si>
  <si>
    <t>tDM/ha</t>
  </si>
  <si>
    <t>N Applied</t>
  </si>
  <si>
    <t>kgN/ha</t>
  </si>
  <si>
    <t>Total Grown Including N</t>
  </si>
  <si>
    <t>Average Response</t>
  </si>
  <si>
    <t>Pasture Silage Harvested</t>
  </si>
  <si>
    <t>tDM</t>
  </si>
  <si>
    <t>Wastage During Ensiling</t>
  </si>
  <si>
    <t>Silage Available to Feed</t>
  </si>
  <si>
    <t>Supplement Offered</t>
  </si>
  <si>
    <t>Total Supplement Offered</t>
  </si>
  <si>
    <t>Supplement Offered per Ha</t>
  </si>
  <si>
    <t>Average Supplement Utilisation</t>
  </si>
  <si>
    <t>Supplement Eaten per Ha</t>
  </si>
  <si>
    <t>Crop Offered</t>
  </si>
  <si>
    <t>Total Crop Offered</t>
  </si>
  <si>
    <t>Crop Offered per Ha</t>
  </si>
  <si>
    <t>Average Crop Utilisation</t>
  </si>
  <si>
    <t>Crop Eaten per Ha</t>
  </si>
  <si>
    <t>Start</t>
  </si>
  <si>
    <t xml:space="preserve">Budgeted Pasture Cover </t>
  </si>
  <si>
    <t xml:space="preserve">Actual Pasture Cover </t>
  </si>
  <si>
    <t>Feed Supply &amp; Demand</t>
  </si>
  <si>
    <t>Pasture Supply</t>
  </si>
  <si>
    <t>Feed Demand</t>
  </si>
  <si>
    <t>Met by:</t>
  </si>
  <si>
    <t>Pasture base</t>
  </si>
  <si>
    <t>N assisted pasture</t>
  </si>
  <si>
    <t>Supplement</t>
  </si>
  <si>
    <t>Crop</t>
  </si>
  <si>
    <r>
      <rPr>
        <b/>
        <sz val="10"/>
        <rFont val="Arial"/>
        <family val="2"/>
      </rPr>
      <t>NOTE:</t>
    </r>
    <r>
      <rPr>
        <sz val="10"/>
        <rFont val="Arial"/>
        <family val="2"/>
      </rPr>
      <t xml:space="preserve"> Enter "Actual Pasture Cover" to generate comparison</t>
    </r>
  </si>
  <si>
    <t>Enter Here</t>
  </si>
  <si>
    <t>Average Pasture Cover</t>
  </si>
  <si>
    <t>Unlocked version - Provided for those who like to customise their feed budgets. Use this as a starting point and add your own flair!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</si>
</sst>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 ;[Red]\-#,##0\ "/>
    <numFmt numFmtId="166" formatCode="#,##0.00_ ;[Red]\-#,##0.00\ "/>
    <numFmt numFmtId="167" formatCode="#,##0.0;[Red]\-#,##0.0"/>
  </numFmts>
  <fonts count="21" x14ac:knownFonts="1">
    <font>
      <sz val="11"/>
      <color theme="1"/>
      <name val="Calibri"/>
      <family val="2"/>
      <scheme val="minor"/>
    </font>
    <font>
      <sz val="11"/>
      <color theme="1"/>
      <name val="Calibri"/>
      <family val="2"/>
      <scheme val="minor"/>
    </font>
    <font>
      <b/>
      <i/>
      <sz val="22"/>
      <color theme="0"/>
      <name val="Arial"/>
      <family val="2"/>
    </font>
    <font>
      <b/>
      <i/>
      <sz val="14"/>
      <color theme="0"/>
      <name val="Arial"/>
      <family val="2"/>
    </font>
    <font>
      <sz val="12"/>
      <name val="Arial"/>
      <family val="2"/>
    </font>
    <font>
      <b/>
      <sz val="14"/>
      <name val="Arial"/>
      <family val="2"/>
    </font>
    <font>
      <b/>
      <sz val="12"/>
      <name val="Arial"/>
      <family val="2"/>
    </font>
    <font>
      <b/>
      <sz val="12"/>
      <color indexed="10"/>
      <name val="Arial"/>
      <family val="2"/>
    </font>
    <font>
      <b/>
      <sz val="12"/>
      <color indexed="8"/>
      <name val="Arial"/>
      <family val="2"/>
    </font>
    <font>
      <b/>
      <sz val="12"/>
      <color indexed="12"/>
      <name val="Arial"/>
      <family val="2"/>
    </font>
    <font>
      <sz val="12"/>
      <color indexed="10"/>
      <name val="Arial"/>
      <family val="2"/>
    </font>
    <font>
      <sz val="10"/>
      <name val="Arial"/>
      <family val="2"/>
    </font>
    <font>
      <sz val="12"/>
      <color indexed="9"/>
      <name val="Arial"/>
      <family val="2"/>
    </font>
    <font>
      <b/>
      <sz val="10"/>
      <name val="Arial"/>
      <family val="2"/>
    </font>
    <font>
      <sz val="11"/>
      <color indexed="81"/>
      <name val="Tahoma"/>
      <family val="2"/>
    </font>
    <font>
      <sz val="9"/>
      <color indexed="81"/>
      <name val="Tahoma"/>
      <family val="2"/>
    </font>
    <font>
      <b/>
      <sz val="11"/>
      <color indexed="81"/>
      <name val="Tahoma"/>
      <family val="2"/>
    </font>
    <font>
      <sz val="11"/>
      <color theme="1"/>
      <name val="Arial"/>
      <family val="2"/>
    </font>
    <font>
      <b/>
      <sz val="11"/>
      <name val="Arial"/>
      <family val="2"/>
    </font>
    <font>
      <b/>
      <sz val="9"/>
      <color indexed="81"/>
      <name val="Tahoma"/>
      <family val="2"/>
    </font>
    <font>
      <b/>
      <sz val="9"/>
      <color indexed="81"/>
      <name val="Tahoma"/>
      <charset val="1"/>
    </font>
  </fonts>
  <fills count="8">
    <fill>
      <patternFill patternType="none"/>
    </fill>
    <fill>
      <patternFill patternType="gray125"/>
    </fill>
    <fill>
      <patternFill patternType="solid">
        <fgColor rgb="FF7AC14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rgb="FF27571F"/>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55">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2" fillId="2" borderId="3" xfId="0" applyFont="1" applyFill="1" applyBorder="1" applyAlignment="1">
      <alignment vertical="center"/>
    </xf>
    <xf numFmtId="0" fontId="2" fillId="3" borderId="0" xfId="0" applyFont="1" applyFill="1" applyAlignment="1">
      <alignment vertical="center"/>
    </xf>
    <xf numFmtId="0" fontId="4" fillId="0" borderId="0" xfId="0" applyFont="1"/>
    <xf numFmtId="0" fontId="5" fillId="0" borderId="4" xfId="0" applyFont="1" applyBorder="1"/>
    <xf numFmtId="0" fontId="5" fillId="0" borderId="0" xfId="0" applyFont="1"/>
    <xf numFmtId="16" fontId="4" fillId="0" borderId="0" xfId="0" applyNumberFormat="1" applyFont="1"/>
    <xf numFmtId="0" fontId="4" fillId="0" borderId="5" xfId="0" applyFont="1" applyBorder="1"/>
    <xf numFmtId="16" fontId="6" fillId="0" borderId="4" xfId="0" applyNumberFormat="1" applyFont="1" applyBorder="1"/>
    <xf numFmtId="0" fontId="6" fillId="0" borderId="0" xfId="0" applyFont="1"/>
    <xf numFmtId="0" fontId="4" fillId="0" borderId="4" xfId="0" applyFont="1" applyBorder="1" applyAlignment="1">
      <alignment horizontal="left"/>
    </xf>
    <xf numFmtId="0" fontId="4" fillId="0" borderId="0" xfId="0" applyFont="1" applyAlignment="1">
      <alignment horizontal="left"/>
    </xf>
    <xf numFmtId="0" fontId="6" fillId="0" borderId="1" xfId="0" quotePrefix="1" applyFont="1" applyBorder="1" applyAlignment="1">
      <alignment horizontal="left"/>
    </xf>
    <xf numFmtId="15" fontId="6" fillId="4" borderId="7" xfId="0" applyNumberFormat="1" applyFont="1" applyFill="1" applyBorder="1" applyProtection="1">
      <protection locked="0"/>
    </xf>
    <xf numFmtId="0" fontId="4" fillId="0" borderId="7" xfId="0" applyFont="1" applyBorder="1"/>
    <xf numFmtId="0" fontId="0" fillId="0" borderId="7" xfId="0" applyBorder="1"/>
    <xf numFmtId="0" fontId="4" fillId="0" borderId="8" xfId="0" applyFont="1" applyBorder="1"/>
    <xf numFmtId="0" fontId="6" fillId="4" borderId="12" xfId="0" applyFont="1" applyFill="1" applyBorder="1" applyProtection="1">
      <protection locked="0"/>
    </xf>
    <xf numFmtId="0" fontId="6" fillId="4" borderId="13" xfId="0" applyFont="1" applyFill="1" applyBorder="1" applyProtection="1">
      <protection locked="0"/>
    </xf>
    <xf numFmtId="0" fontId="6" fillId="0" borderId="14" xfId="0" applyFont="1" applyBorder="1" applyAlignment="1">
      <alignment horizontal="left"/>
    </xf>
    <xf numFmtId="15" fontId="8" fillId="0" borderId="17" xfId="0" applyNumberFormat="1" applyFont="1" applyBorder="1" applyAlignment="1">
      <alignment horizontal="right"/>
    </xf>
    <xf numFmtId="15" fontId="8" fillId="0" borderId="18" xfId="0" applyNumberFormat="1" applyFont="1" applyBorder="1" applyAlignment="1">
      <alignment horizontal="right"/>
    </xf>
    <xf numFmtId="0" fontId="6" fillId="0" borderId="4" xfId="0" applyFont="1" applyBorder="1"/>
    <xf numFmtId="0" fontId="4" fillId="0" borderId="12" xfId="0" applyFont="1" applyBorder="1"/>
    <xf numFmtId="0" fontId="7" fillId="0" borderId="12" xfId="0" applyFont="1" applyBorder="1"/>
    <xf numFmtId="9" fontId="7" fillId="0" borderId="12" xfId="1" applyFont="1" applyFill="1" applyBorder="1" applyProtection="1"/>
    <xf numFmtId="0" fontId="4" fillId="0" borderId="13" xfId="0" applyFont="1" applyBorder="1"/>
    <xf numFmtId="0" fontId="6" fillId="0" borderId="4" xfId="0" quotePrefix="1" applyFont="1" applyBorder="1" applyAlignment="1">
      <alignment horizontal="left"/>
    </xf>
    <xf numFmtId="3" fontId="6" fillId="4" borderId="12" xfId="0" applyNumberFormat="1" applyFont="1" applyFill="1" applyBorder="1" applyProtection="1">
      <protection locked="0"/>
    </xf>
    <xf numFmtId="2" fontId="7" fillId="0" borderId="12" xfId="0" applyNumberFormat="1" applyFont="1" applyBorder="1"/>
    <xf numFmtId="0" fontId="4" fillId="0" borderId="4" xfId="0" applyFont="1" applyBorder="1"/>
    <xf numFmtId="0" fontId="4" fillId="0" borderId="20" xfId="0" applyFont="1" applyBorder="1"/>
    <xf numFmtId="0" fontId="4" fillId="0" borderId="4" xfId="0" quotePrefix="1" applyFont="1" applyBorder="1" applyAlignment="1">
      <alignment horizontal="left" indent="1"/>
    </xf>
    <xf numFmtId="0" fontId="5" fillId="0" borderId="21" xfId="0" applyFont="1" applyBorder="1"/>
    <xf numFmtId="0" fontId="4" fillId="0" borderId="4" xfId="0" quotePrefix="1" applyFont="1" applyBorder="1" applyAlignment="1">
      <alignment horizontal="left"/>
    </xf>
    <xf numFmtId="164" fontId="4" fillId="0" borderId="4" xfId="0" quotePrefix="1" applyNumberFormat="1" applyFont="1" applyBorder="1" applyAlignment="1">
      <alignment horizontal="left"/>
    </xf>
    <xf numFmtId="1" fontId="4" fillId="0" borderId="0" xfId="0" applyNumberFormat="1" applyFont="1"/>
    <xf numFmtId="164" fontId="4" fillId="0" borderId="0" xfId="0" applyNumberFormat="1" applyFont="1"/>
    <xf numFmtId="0" fontId="4" fillId="0" borderId="4" xfId="0" applyFont="1" applyBorder="1" applyAlignment="1">
      <alignment horizontal="left" indent="1"/>
    </xf>
    <xf numFmtId="164" fontId="4" fillId="0" borderId="4" xfId="0" quotePrefix="1" applyNumberFormat="1" applyFont="1" applyBorder="1" applyAlignment="1">
      <alignment horizontal="left" indent="1"/>
    </xf>
    <xf numFmtId="164" fontId="6" fillId="0" borderId="4" xfId="0" quotePrefix="1" applyNumberFormat="1" applyFont="1" applyBorder="1" applyAlignment="1">
      <alignment horizontal="left"/>
    </xf>
    <xf numFmtId="0" fontId="4" fillId="0" borderId="4" xfId="0" applyFont="1" applyBorder="1" applyAlignment="1">
      <alignment horizontal="left" indent="2"/>
    </xf>
    <xf numFmtId="0" fontId="6" fillId="0" borderId="4" xfId="0" applyFont="1" applyBorder="1" applyAlignment="1">
      <alignment horizontal="left"/>
    </xf>
    <xf numFmtId="0" fontId="10" fillId="0" borderId="0" xfId="0" applyFont="1"/>
    <xf numFmtId="0" fontId="4" fillId="4" borderId="4" xfId="0" applyFont="1" applyFill="1" applyBorder="1"/>
    <xf numFmtId="164" fontId="4" fillId="0" borderId="4" xfId="0" applyNumberFormat="1" applyFont="1" applyBorder="1"/>
    <xf numFmtId="164" fontId="4" fillId="0" borderId="4" xfId="0" quotePrefix="1" applyNumberFormat="1" applyFont="1" applyBorder="1"/>
    <xf numFmtId="164" fontId="6" fillId="0" borderId="4" xfId="0" applyNumberFormat="1" applyFont="1" applyBorder="1"/>
    <xf numFmtId="0" fontId="12" fillId="0" borderId="0" xfId="0" applyFont="1"/>
    <xf numFmtId="0" fontId="12" fillId="0" borderId="4" xfId="0" applyFont="1" applyBorder="1"/>
    <xf numFmtId="0" fontId="6" fillId="0" borderId="26" xfId="0" quotePrefix="1" applyFont="1" applyBorder="1" applyAlignment="1">
      <alignment horizontal="left" vertical="center"/>
    </xf>
    <xf numFmtId="0" fontId="10" fillId="0" borderId="0" xfId="0" applyFont="1" applyAlignment="1">
      <alignment vertical="center"/>
    </xf>
    <xf numFmtId="0" fontId="0" fillId="0" borderId="0" xfId="0" applyAlignment="1">
      <alignment vertical="center"/>
    </xf>
    <xf numFmtId="0" fontId="6" fillId="0" borderId="0" xfId="0" quotePrefix="1" applyFont="1" applyAlignment="1">
      <alignment horizontal="left" vertical="center"/>
    </xf>
    <xf numFmtId="0" fontId="4" fillId="0" borderId="0" xfId="0" quotePrefix="1" applyFont="1" applyAlignment="1">
      <alignment horizontal="left" vertical="center"/>
    </xf>
    <xf numFmtId="3" fontId="9" fillId="0" borderId="0" xfId="0" applyNumberFormat="1" applyFont="1" applyAlignment="1">
      <alignment vertical="center"/>
    </xf>
    <xf numFmtId="2" fontId="4" fillId="0" borderId="0" xfId="0" applyNumberFormat="1" applyFont="1"/>
    <xf numFmtId="0" fontId="6" fillId="0" borderId="1" xfId="0" applyFont="1" applyBorder="1"/>
    <xf numFmtId="0" fontId="6" fillId="0" borderId="2" xfId="0" applyFont="1" applyBorder="1"/>
    <xf numFmtId="0" fontId="4" fillId="0" borderId="0" xfId="0" applyFont="1" applyAlignment="1">
      <alignment horizontal="left" indent="1"/>
    </xf>
    <xf numFmtId="1" fontId="4" fillId="0" borderId="4" xfId="0" applyNumberFormat="1" applyFont="1" applyBorder="1"/>
    <xf numFmtId="0" fontId="4" fillId="0" borderId="31" xfId="0" applyFont="1" applyBorder="1"/>
    <xf numFmtId="0" fontId="4" fillId="0" borderId="32" xfId="0" applyFont="1" applyBorder="1"/>
    <xf numFmtId="0" fontId="2" fillId="2" borderId="0" xfId="0" applyFont="1" applyFill="1" applyAlignment="1">
      <alignment vertical="center"/>
    </xf>
    <xf numFmtId="0" fontId="3" fillId="2" borderId="0" xfId="0" applyFont="1" applyFill="1" applyAlignment="1">
      <alignment vertical="center"/>
    </xf>
    <xf numFmtId="0" fontId="2" fillId="3" borderId="0" xfId="0" applyFont="1" applyFill="1" applyAlignment="1" applyProtection="1">
      <alignment vertical="center"/>
      <protection locked="0"/>
    </xf>
    <xf numFmtId="0" fontId="4" fillId="0" borderId="0" xfId="0" applyFont="1" applyProtection="1">
      <protection locked="0"/>
    </xf>
    <xf numFmtId="0" fontId="5" fillId="0" borderId="4" xfId="0" applyFont="1" applyBorder="1" applyProtection="1">
      <protection locked="0"/>
    </xf>
    <xf numFmtId="0" fontId="5" fillId="0" borderId="0" xfId="0" applyFont="1" applyProtection="1">
      <protection locked="0"/>
    </xf>
    <xf numFmtId="16" fontId="4" fillId="0" borderId="0" xfId="0" applyNumberFormat="1" applyFont="1" applyProtection="1">
      <protection locked="0"/>
    </xf>
    <xf numFmtId="0" fontId="4" fillId="0" borderId="5" xfId="0" applyFont="1" applyBorder="1" applyProtection="1">
      <protection locked="0"/>
    </xf>
    <xf numFmtId="16" fontId="6" fillId="0" borderId="4" xfId="0" applyNumberFormat="1" applyFont="1" applyBorder="1" applyProtection="1">
      <protection locked="0"/>
    </xf>
    <xf numFmtId="0" fontId="7" fillId="0" borderId="0" xfId="0" applyFont="1" applyProtection="1">
      <protection locked="0"/>
    </xf>
    <xf numFmtId="0" fontId="6" fillId="0" borderId="0" xfId="0" applyFont="1" applyProtection="1">
      <protection locked="0"/>
    </xf>
    <xf numFmtId="0" fontId="4" fillId="0" borderId="4" xfId="0" applyFont="1" applyBorder="1" applyAlignment="1" applyProtection="1">
      <alignment horizontal="left"/>
      <protection locked="0"/>
    </xf>
    <xf numFmtId="0" fontId="4" fillId="0" borderId="0" xfId="0" applyFont="1" applyAlignment="1" applyProtection="1">
      <alignment horizontal="left"/>
      <protection locked="0"/>
    </xf>
    <xf numFmtId="0" fontId="6" fillId="0" borderId="1" xfId="0" quotePrefix="1" applyFont="1" applyBorder="1" applyAlignment="1" applyProtection="1">
      <alignment horizontal="left"/>
      <protection locked="0"/>
    </xf>
    <xf numFmtId="0" fontId="4" fillId="0" borderId="7" xfId="0" applyFont="1" applyBorder="1" applyProtection="1">
      <protection locked="0"/>
    </xf>
    <xf numFmtId="0" fontId="0" fillId="0" borderId="7" xfId="0" applyBorder="1" applyProtection="1">
      <protection locked="0"/>
    </xf>
    <xf numFmtId="0" fontId="4" fillId="0" borderId="8" xfId="0" applyFont="1" applyBorder="1" applyProtection="1">
      <protection locked="0"/>
    </xf>
    <xf numFmtId="0" fontId="6" fillId="0" borderId="14" xfId="0" applyFont="1" applyBorder="1" applyAlignment="1" applyProtection="1">
      <alignment horizontal="left"/>
      <protection locked="0"/>
    </xf>
    <xf numFmtId="15" fontId="8" fillId="0" borderId="17" xfId="0" applyNumberFormat="1" applyFont="1" applyBorder="1" applyAlignment="1" applyProtection="1">
      <alignment horizontal="right"/>
      <protection locked="0"/>
    </xf>
    <xf numFmtId="15" fontId="8" fillId="0" borderId="18" xfId="0" applyNumberFormat="1" applyFont="1" applyBorder="1" applyAlignment="1" applyProtection="1">
      <alignment horizontal="right"/>
      <protection locked="0"/>
    </xf>
    <xf numFmtId="0" fontId="6" fillId="0" borderId="4" xfId="0" applyFont="1" applyBorder="1" applyProtection="1">
      <protection locked="0"/>
    </xf>
    <xf numFmtId="1" fontId="7" fillId="5" borderId="12" xfId="0" applyNumberFormat="1" applyFont="1" applyFill="1" applyBorder="1" applyProtection="1">
      <protection locked="0"/>
    </xf>
    <xf numFmtId="0" fontId="4" fillId="0" borderId="12" xfId="0" applyFont="1" applyBorder="1" applyProtection="1">
      <protection locked="0"/>
    </xf>
    <xf numFmtId="0" fontId="7" fillId="0" borderId="12" xfId="0" applyFont="1" applyBorder="1" applyProtection="1">
      <protection locked="0"/>
    </xf>
    <xf numFmtId="9" fontId="7" fillId="0" borderId="12" xfId="1" applyFont="1" applyFill="1" applyBorder="1" applyProtection="1">
      <protection locked="0"/>
    </xf>
    <xf numFmtId="0" fontId="4" fillId="0" borderId="13" xfId="0" applyFont="1" applyBorder="1" applyProtection="1">
      <protection locked="0"/>
    </xf>
    <xf numFmtId="0" fontId="6" fillId="0" borderId="4" xfId="0" quotePrefix="1" applyFont="1" applyBorder="1" applyAlignment="1" applyProtection="1">
      <alignment horizontal="left"/>
      <protection locked="0"/>
    </xf>
    <xf numFmtId="2" fontId="7" fillId="0" borderId="12" xfId="0" applyNumberFormat="1" applyFont="1" applyBorder="1" applyProtection="1">
      <protection locked="0"/>
    </xf>
    <xf numFmtId="0" fontId="4" fillId="0" borderId="4" xfId="0" applyFont="1" applyBorder="1" applyProtection="1">
      <protection locked="0"/>
    </xf>
    <xf numFmtId="16" fontId="4" fillId="0" borderId="20" xfId="0" applyNumberFormat="1" applyFont="1" applyBorder="1" applyProtection="1">
      <protection locked="0"/>
    </xf>
    <xf numFmtId="0" fontId="4" fillId="0" borderId="20" xfId="0" applyFont="1" applyBorder="1" applyProtection="1">
      <protection locked="0"/>
    </xf>
    <xf numFmtId="0" fontId="4" fillId="0" borderId="4" xfId="0" quotePrefix="1" applyFont="1" applyBorder="1" applyAlignment="1" applyProtection="1">
      <alignment horizontal="left" indent="1"/>
      <protection locked="0"/>
    </xf>
    <xf numFmtId="0" fontId="5" fillId="0" borderId="21" xfId="0" applyFont="1" applyBorder="1" applyProtection="1">
      <protection locked="0"/>
    </xf>
    <xf numFmtId="0" fontId="4" fillId="0" borderId="4" xfId="0" quotePrefix="1" applyFont="1" applyBorder="1" applyAlignment="1" applyProtection="1">
      <alignment horizontal="left"/>
      <protection locked="0"/>
    </xf>
    <xf numFmtId="164" fontId="4" fillId="0" borderId="4" xfId="0" quotePrefix="1" applyNumberFormat="1" applyFont="1" applyBorder="1" applyAlignment="1" applyProtection="1">
      <alignment horizontal="left"/>
      <protection locked="0"/>
    </xf>
    <xf numFmtId="1" fontId="4" fillId="0" borderId="0" xfId="0" applyNumberFormat="1" applyFont="1" applyProtection="1">
      <protection locked="0"/>
    </xf>
    <xf numFmtId="164" fontId="4" fillId="0" borderId="0" xfId="0" applyNumberFormat="1" applyFont="1" applyProtection="1">
      <protection locked="0"/>
    </xf>
    <xf numFmtId="0" fontId="0" fillId="0" borderId="0" xfId="0" applyProtection="1">
      <protection locked="0"/>
    </xf>
    <xf numFmtId="0" fontId="4" fillId="0" borderId="4" xfId="0" applyFont="1" applyBorder="1" applyAlignment="1" applyProtection="1">
      <alignment horizontal="left" indent="1"/>
      <protection locked="0"/>
    </xf>
    <xf numFmtId="164" fontId="4" fillId="0" borderId="4" xfId="0" quotePrefix="1" applyNumberFormat="1" applyFont="1" applyBorder="1" applyAlignment="1" applyProtection="1">
      <alignment horizontal="left" indent="1"/>
      <protection locked="0"/>
    </xf>
    <xf numFmtId="164" fontId="6" fillId="0" borderId="4" xfId="0" quotePrefix="1" applyNumberFormat="1" applyFont="1" applyBorder="1" applyAlignment="1" applyProtection="1">
      <alignment horizontal="left"/>
      <protection locked="0"/>
    </xf>
    <xf numFmtId="0" fontId="4" fillId="0" borderId="4" xfId="0" applyFont="1" applyBorder="1" applyAlignment="1" applyProtection="1">
      <alignment horizontal="left" indent="2"/>
      <protection locked="0"/>
    </xf>
    <xf numFmtId="0" fontId="6" fillId="0" borderId="4" xfId="0" applyFont="1" applyBorder="1" applyAlignment="1" applyProtection="1">
      <alignment horizontal="left"/>
      <protection locked="0"/>
    </xf>
    <xf numFmtId="0" fontId="10" fillId="0" borderId="0" xfId="0" applyFont="1" applyProtection="1">
      <protection locked="0"/>
    </xf>
    <xf numFmtId="0" fontId="4" fillId="4" borderId="4" xfId="0" applyFont="1" applyFill="1" applyBorder="1" applyProtection="1">
      <protection locked="0"/>
    </xf>
    <xf numFmtId="164" fontId="4" fillId="0" borderId="4" xfId="0" applyNumberFormat="1" applyFont="1" applyBorder="1" applyProtection="1">
      <protection locked="0"/>
    </xf>
    <xf numFmtId="164" fontId="4" fillId="0" borderId="4" xfId="0" quotePrefix="1" applyNumberFormat="1" applyFont="1" applyBorder="1" applyProtection="1">
      <protection locked="0"/>
    </xf>
    <xf numFmtId="164" fontId="6" fillId="0" borderId="4" xfId="0" applyNumberFormat="1" applyFont="1" applyBorder="1" applyProtection="1">
      <protection locked="0"/>
    </xf>
    <xf numFmtId="0" fontId="12" fillId="0" borderId="0" xfId="0" applyFont="1" applyProtection="1">
      <protection locked="0"/>
    </xf>
    <xf numFmtId="0" fontId="12" fillId="0" borderId="4" xfId="0" applyFont="1" applyBorder="1" applyProtection="1">
      <protection locked="0"/>
    </xf>
    <xf numFmtId="0" fontId="6" fillId="0" borderId="26" xfId="0" quotePrefix="1" applyFont="1" applyBorder="1" applyAlignment="1" applyProtection="1">
      <alignment horizontal="left" vertical="center"/>
      <protection locked="0"/>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6" fillId="0" borderId="0" xfId="0" quotePrefix="1" applyFont="1" applyAlignment="1" applyProtection="1">
      <alignment horizontal="left" vertical="center"/>
      <protection locked="0"/>
    </xf>
    <xf numFmtId="0" fontId="4" fillId="0" borderId="0" xfId="0" quotePrefix="1" applyFont="1" applyAlignment="1" applyProtection="1">
      <alignment horizontal="left" vertical="center"/>
      <protection locked="0"/>
    </xf>
    <xf numFmtId="3" fontId="9" fillId="0" borderId="0" xfId="0" applyNumberFormat="1" applyFont="1" applyAlignment="1" applyProtection="1">
      <alignment vertical="center"/>
      <protection locked="0"/>
    </xf>
    <xf numFmtId="2" fontId="4"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1" fontId="4" fillId="0" borderId="4" xfId="0" applyNumberFormat="1" applyFont="1" applyBorder="1" applyProtection="1">
      <protection locked="0"/>
    </xf>
    <xf numFmtId="0" fontId="4" fillId="0" borderId="31" xfId="0" applyFont="1" applyBorder="1" applyProtection="1">
      <protection locked="0"/>
    </xf>
    <xf numFmtId="0" fontId="4" fillId="0" borderId="32" xfId="0" applyFont="1" applyBorder="1" applyProtection="1">
      <protection locked="0"/>
    </xf>
    <xf numFmtId="0" fontId="17" fillId="3" borderId="0" xfId="0" applyFont="1" applyFill="1"/>
    <xf numFmtId="0" fontId="4" fillId="3" borderId="0" xfId="0" applyFont="1" applyFill="1"/>
    <xf numFmtId="0" fontId="4" fillId="3" borderId="34" xfId="0" applyFont="1" applyFill="1" applyBorder="1" applyAlignment="1">
      <alignment vertical="center"/>
    </xf>
    <xf numFmtId="15" fontId="6" fillId="3" borderId="34" xfId="0" applyNumberFormat="1" applyFont="1" applyFill="1" applyBorder="1" applyAlignment="1">
      <alignment vertical="center"/>
    </xf>
    <xf numFmtId="0" fontId="4" fillId="3" borderId="0" xfId="0" applyFont="1" applyFill="1" applyAlignment="1">
      <alignment vertical="center"/>
    </xf>
    <xf numFmtId="3" fontId="4" fillId="3" borderId="0" xfId="0" applyNumberFormat="1" applyFont="1" applyFill="1" applyAlignment="1">
      <alignment vertical="center"/>
    </xf>
    <xf numFmtId="0" fontId="11" fillId="3" borderId="0" xfId="0" applyFont="1" applyFill="1" applyAlignment="1">
      <alignment vertical="center"/>
    </xf>
    <xf numFmtId="0" fontId="4" fillId="3" borderId="34" xfId="0" applyFont="1" applyFill="1" applyBorder="1"/>
    <xf numFmtId="15" fontId="6" fillId="3" borderId="34" xfId="0" applyNumberFormat="1" applyFont="1" applyFill="1" applyBorder="1"/>
    <xf numFmtId="1" fontId="4" fillId="3" borderId="0" xfId="0" applyNumberFormat="1" applyFont="1" applyFill="1"/>
    <xf numFmtId="0" fontId="4" fillId="3" borderId="0" xfId="0" applyFont="1" applyFill="1" applyAlignment="1">
      <alignment horizontal="left" indent="2"/>
    </xf>
    <xf numFmtId="0" fontId="4" fillId="0" borderId="0" xfId="0" applyFont="1" applyAlignment="1" applyProtection="1">
      <alignment horizontal="left" indent="1"/>
      <protection locked="0"/>
    </xf>
    <xf numFmtId="0" fontId="4" fillId="0" borderId="5" xfId="0" applyFont="1" applyBorder="1" applyAlignment="1" applyProtection="1">
      <alignment horizontal="left" indent="1"/>
      <protection locked="0"/>
    </xf>
    <xf numFmtId="0" fontId="18" fillId="4" borderId="0" xfId="0" applyFont="1" applyFill="1" applyAlignment="1">
      <alignment horizontal="center" vertical="center"/>
    </xf>
    <xf numFmtId="3" fontId="6" fillId="4" borderId="0" xfId="0" applyNumberFormat="1" applyFont="1" applyFill="1" applyAlignment="1" applyProtection="1">
      <alignment vertical="center"/>
      <protection locked="0"/>
    </xf>
    <xf numFmtId="3" fontId="9" fillId="0" borderId="29" xfId="0" applyNumberFormat="1" applyFont="1" applyBorder="1" applyAlignment="1">
      <alignment horizontal="right" vertical="center"/>
    </xf>
    <xf numFmtId="164" fontId="4" fillId="0" borderId="0" xfId="0" applyNumberFormat="1" applyFont="1" applyAlignment="1">
      <alignment horizontal="right"/>
    </xf>
    <xf numFmtId="2" fontId="4" fillId="0" borderId="0" xfId="0" applyNumberFormat="1" applyFont="1" applyAlignment="1">
      <alignment horizontal="right"/>
    </xf>
    <xf numFmtId="0" fontId="4" fillId="0" borderId="0" xfId="0" applyFont="1" applyAlignment="1">
      <alignment horizontal="right"/>
    </xf>
    <xf numFmtId="1" fontId="4" fillId="0" borderId="0" xfId="0" applyNumberFormat="1" applyFont="1" applyAlignment="1">
      <alignment horizontal="right"/>
    </xf>
    <xf numFmtId="164" fontId="4" fillId="0" borderId="0" xfId="1" applyNumberFormat="1" applyFont="1" applyBorder="1" applyAlignment="1" applyProtection="1">
      <alignment horizontal="right"/>
    </xf>
    <xf numFmtId="1" fontId="4" fillId="0" borderId="0" xfId="1" applyNumberFormat="1" applyFont="1" applyBorder="1" applyAlignment="1" applyProtection="1">
      <alignment horizontal="right"/>
    </xf>
    <xf numFmtId="9" fontId="4" fillId="0" borderId="0" xfId="1" applyFont="1" applyBorder="1" applyAlignment="1" applyProtection="1">
      <alignment horizontal="right"/>
    </xf>
    <xf numFmtId="2" fontId="4" fillId="0" borderId="0" xfId="1" applyNumberFormat="1" applyFont="1" applyBorder="1" applyAlignment="1" applyProtection="1">
      <alignment horizontal="right"/>
    </xf>
    <xf numFmtId="164" fontId="6" fillId="4" borderId="20" xfId="0" applyNumberFormat="1" applyFont="1" applyFill="1" applyBorder="1" applyAlignment="1" applyProtection="1">
      <alignment horizontal="right" indent="1"/>
      <protection locked="0"/>
    </xf>
    <xf numFmtId="164" fontId="4" fillId="0" borderId="20" xfId="0" applyNumberFormat="1" applyFont="1" applyBorder="1" applyAlignment="1">
      <alignment horizontal="right" indent="1"/>
    </xf>
    <xf numFmtId="164" fontId="4" fillId="0" borderId="13" xfId="0" applyNumberFormat="1" applyFont="1" applyBorder="1" applyAlignment="1">
      <alignment horizontal="right" indent="1"/>
    </xf>
    <xf numFmtId="164" fontId="6" fillId="4" borderId="13" xfId="0" applyNumberFormat="1" applyFont="1" applyFill="1" applyBorder="1" applyAlignment="1" applyProtection="1">
      <alignment horizontal="right" indent="1"/>
      <protection locked="0"/>
    </xf>
    <xf numFmtId="0" fontId="4" fillId="0" borderId="20" xfId="0" applyFont="1" applyBorder="1" applyAlignment="1">
      <alignment horizontal="right" indent="1"/>
    </xf>
    <xf numFmtId="0" fontId="4" fillId="0" borderId="13" xfId="0" applyFont="1" applyBorder="1" applyAlignment="1">
      <alignment horizontal="right" indent="1"/>
    </xf>
    <xf numFmtId="0" fontId="4" fillId="0" borderId="24" xfId="0" applyFont="1" applyBorder="1" applyAlignment="1">
      <alignment horizontal="right" indent="1"/>
    </xf>
    <xf numFmtId="0" fontId="4" fillId="0" borderId="25" xfId="0" applyFont="1" applyBorder="1" applyAlignment="1">
      <alignment horizontal="right" indent="1"/>
    </xf>
    <xf numFmtId="1" fontId="6" fillId="4" borderId="20" xfId="0" applyNumberFormat="1" applyFont="1" applyFill="1" applyBorder="1" applyAlignment="1" applyProtection="1">
      <alignment horizontal="right" indent="1"/>
      <protection locked="0"/>
    </xf>
    <xf numFmtId="1" fontId="6" fillId="4" borderId="13" xfId="0" applyNumberFormat="1" applyFont="1" applyFill="1" applyBorder="1" applyAlignment="1" applyProtection="1">
      <alignment horizontal="right" indent="1"/>
      <protection locked="0"/>
    </xf>
    <xf numFmtId="164" fontId="7" fillId="5" borderId="20" xfId="0" applyNumberFormat="1" applyFont="1" applyFill="1" applyBorder="1" applyAlignment="1">
      <alignment horizontal="right" indent="1"/>
    </xf>
    <xf numFmtId="164" fontId="7" fillId="5" borderId="13" xfId="0" applyNumberFormat="1" applyFont="1" applyFill="1" applyBorder="1" applyAlignment="1">
      <alignment horizontal="right" indent="1"/>
    </xf>
    <xf numFmtId="3" fontId="4" fillId="0" borderId="20" xfId="0" applyNumberFormat="1" applyFont="1" applyBorder="1" applyAlignment="1">
      <alignment horizontal="right" indent="1"/>
    </xf>
    <xf numFmtId="3" fontId="4" fillId="0" borderId="13" xfId="0" applyNumberFormat="1" applyFont="1" applyBorder="1" applyAlignment="1">
      <alignment horizontal="right" indent="1"/>
    </xf>
    <xf numFmtId="1" fontId="4" fillId="0" borderId="20" xfId="0" applyNumberFormat="1" applyFont="1" applyBorder="1" applyAlignment="1">
      <alignment horizontal="right" indent="1"/>
    </xf>
    <xf numFmtId="1" fontId="6" fillId="4" borderId="12" xfId="0" applyNumberFormat="1" applyFont="1" applyFill="1" applyBorder="1" applyAlignment="1" applyProtection="1">
      <alignment horizontal="right" indent="1"/>
      <protection locked="0"/>
    </xf>
    <xf numFmtId="1" fontId="6" fillId="4" borderId="0" xfId="0" applyNumberFormat="1" applyFont="1" applyFill="1" applyAlignment="1" applyProtection="1">
      <alignment horizontal="right" indent="1"/>
      <protection locked="0"/>
    </xf>
    <xf numFmtId="165" fontId="4" fillId="0" borderId="20" xfId="0" applyNumberFormat="1" applyFont="1" applyBorder="1" applyAlignment="1">
      <alignment horizontal="right" indent="1"/>
    </xf>
    <xf numFmtId="165" fontId="4" fillId="0" borderId="13" xfId="0" applyNumberFormat="1" applyFont="1" applyBorder="1" applyAlignment="1">
      <alignment horizontal="right" indent="1"/>
    </xf>
    <xf numFmtId="165" fontId="6" fillId="4" borderId="20" xfId="0" applyNumberFormat="1" applyFont="1" applyFill="1" applyBorder="1" applyAlignment="1" applyProtection="1">
      <alignment horizontal="right" indent="1"/>
      <protection locked="0"/>
    </xf>
    <xf numFmtId="165" fontId="6" fillId="4" borderId="13" xfId="0" applyNumberFormat="1" applyFont="1" applyFill="1" applyBorder="1" applyAlignment="1" applyProtection="1">
      <alignment horizontal="right" indent="1"/>
      <protection locked="0"/>
    </xf>
    <xf numFmtId="165" fontId="6" fillId="0" borderId="20" xfId="0" applyNumberFormat="1" applyFont="1" applyBorder="1" applyAlignment="1">
      <alignment horizontal="right" indent="1"/>
    </xf>
    <xf numFmtId="165" fontId="6" fillId="0" borderId="13" xfId="0" applyNumberFormat="1" applyFont="1" applyBorder="1" applyAlignment="1">
      <alignment horizontal="right" indent="1"/>
    </xf>
    <xf numFmtId="9" fontId="6" fillId="4" borderId="20" xfId="1" applyFont="1" applyFill="1" applyBorder="1" applyAlignment="1" applyProtection="1">
      <alignment horizontal="right" indent="1"/>
    </xf>
    <xf numFmtId="9" fontId="6" fillId="4" borderId="13" xfId="1" applyFont="1" applyFill="1" applyBorder="1" applyAlignment="1" applyProtection="1">
      <alignment horizontal="right" indent="1"/>
    </xf>
    <xf numFmtId="9" fontId="6" fillId="0" borderId="20" xfId="1" applyFont="1" applyFill="1" applyBorder="1" applyAlignment="1" applyProtection="1">
      <alignment horizontal="right" indent="1"/>
    </xf>
    <xf numFmtId="9" fontId="6" fillId="0" borderId="13" xfId="1" applyFont="1" applyFill="1" applyBorder="1" applyAlignment="1" applyProtection="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4" fillId="0" borderId="19" xfId="0" applyFont="1" applyBorder="1" applyAlignment="1">
      <alignment horizontal="right" indent="1"/>
    </xf>
    <xf numFmtId="166" fontId="4" fillId="0" borderId="20" xfId="0" applyNumberFormat="1" applyFont="1" applyBorder="1" applyAlignment="1">
      <alignment horizontal="right" indent="1"/>
    </xf>
    <xf numFmtId="40" fontId="9" fillId="0" borderId="20" xfId="0" applyNumberFormat="1" applyFont="1" applyBorder="1" applyAlignment="1">
      <alignment horizontal="right" indent="1"/>
    </xf>
    <xf numFmtId="40" fontId="9" fillId="0" borderId="13" xfId="0" applyNumberFormat="1" applyFont="1" applyBorder="1" applyAlignment="1">
      <alignment horizontal="right" indent="1"/>
    </xf>
    <xf numFmtId="167" fontId="6" fillId="4" borderId="20" xfId="0" applyNumberFormat="1" applyFont="1" applyFill="1" applyBorder="1" applyAlignment="1" applyProtection="1">
      <alignment horizontal="right" indent="1"/>
      <protection locked="0"/>
    </xf>
    <xf numFmtId="167" fontId="6" fillId="4" borderId="13" xfId="0" applyNumberFormat="1" applyFont="1" applyFill="1" applyBorder="1" applyAlignment="1" applyProtection="1">
      <alignment horizontal="right" indent="1"/>
      <protection locked="0"/>
    </xf>
    <xf numFmtId="38" fontId="6" fillId="4" borderId="20" xfId="0" applyNumberFormat="1" applyFont="1" applyFill="1" applyBorder="1" applyAlignment="1" applyProtection="1">
      <alignment horizontal="right" indent="1"/>
      <protection locked="0"/>
    </xf>
    <xf numFmtId="38" fontId="6" fillId="4" borderId="13" xfId="0" applyNumberFormat="1" applyFont="1" applyFill="1" applyBorder="1" applyAlignment="1" applyProtection="1">
      <alignment horizontal="right" indent="1"/>
      <protection locked="0"/>
    </xf>
    <xf numFmtId="38" fontId="6" fillId="0" borderId="20" xfId="0" applyNumberFormat="1" applyFont="1" applyBorder="1" applyAlignment="1">
      <alignment horizontal="right" indent="1"/>
    </xf>
    <xf numFmtId="38" fontId="6" fillId="0" borderId="13" xfId="0" applyNumberFormat="1" applyFont="1" applyBorder="1" applyAlignment="1">
      <alignment horizontal="right" indent="1"/>
    </xf>
    <xf numFmtId="9" fontId="6" fillId="4" borderId="20" xfId="1" applyFont="1" applyFill="1" applyBorder="1" applyAlignment="1" applyProtection="1">
      <alignment horizontal="right" indent="1"/>
      <protection locked="0"/>
    </xf>
    <xf numFmtId="9" fontId="6" fillId="4" borderId="13" xfId="1" applyFont="1" applyFill="1" applyBorder="1" applyAlignment="1" applyProtection="1">
      <alignment horizontal="right" indent="1"/>
      <protection locked="0"/>
    </xf>
    <xf numFmtId="1" fontId="4" fillId="0" borderId="13" xfId="0" applyNumberFormat="1" applyFont="1" applyBorder="1" applyAlignment="1">
      <alignment horizontal="right" indent="1"/>
    </xf>
    <xf numFmtId="1" fontId="7" fillId="0" borderId="20" xfId="0" applyNumberFormat="1" applyFont="1" applyBorder="1" applyAlignment="1">
      <alignment horizontal="right" indent="1"/>
    </xf>
    <xf numFmtId="1" fontId="7" fillId="0" borderId="13" xfId="0" applyNumberFormat="1" applyFont="1" applyBorder="1" applyAlignment="1">
      <alignment horizontal="right" indent="1"/>
    </xf>
    <xf numFmtId="9" fontId="7" fillId="0" borderId="20" xfId="1" applyFont="1" applyFill="1" applyBorder="1" applyAlignment="1" applyProtection="1">
      <alignment horizontal="right" indent="1"/>
    </xf>
    <xf numFmtId="9" fontId="7" fillId="0" borderId="13" xfId="1" applyFont="1" applyFill="1" applyBorder="1" applyAlignment="1" applyProtection="1">
      <alignment horizontal="right" indent="1"/>
    </xf>
    <xf numFmtId="164" fontId="12" fillId="0" borderId="20" xfId="0" applyNumberFormat="1" applyFont="1" applyBorder="1" applyAlignment="1">
      <alignment horizontal="right" indent="1"/>
    </xf>
    <xf numFmtId="164" fontId="12" fillId="0" borderId="13" xfId="0" applyNumberFormat="1" applyFont="1" applyBorder="1" applyAlignment="1">
      <alignment horizontal="right" indent="1"/>
    </xf>
    <xf numFmtId="3" fontId="9" fillId="0" borderId="29" xfId="0" applyNumberFormat="1" applyFont="1" applyBorder="1" applyAlignment="1">
      <alignment horizontal="right" vertical="center" indent="1"/>
    </xf>
    <xf numFmtId="3" fontId="9" fillId="0" borderId="30" xfId="0" applyNumberFormat="1" applyFont="1" applyBorder="1" applyAlignment="1">
      <alignment horizontal="right" vertical="center" indent="1"/>
    </xf>
    <xf numFmtId="0" fontId="18" fillId="4" borderId="0" xfId="0" applyFont="1" applyFill="1" applyAlignment="1" applyProtection="1">
      <alignment horizontal="center" vertical="center"/>
      <protection locked="0"/>
    </xf>
    <xf numFmtId="164" fontId="4" fillId="0" borderId="20" xfId="0" applyNumberFormat="1" applyFont="1" applyBorder="1" applyAlignment="1" applyProtection="1">
      <alignment horizontal="right" indent="1"/>
      <protection locked="0"/>
    </xf>
    <xf numFmtId="164" fontId="4" fillId="0" borderId="13" xfId="0" applyNumberFormat="1" applyFont="1" applyBorder="1" applyAlignment="1" applyProtection="1">
      <alignment horizontal="right" indent="1"/>
      <protection locked="0"/>
    </xf>
    <xf numFmtId="16" fontId="4" fillId="0" borderId="20" xfId="0" applyNumberFormat="1" applyFont="1" applyBorder="1" applyAlignment="1" applyProtection="1">
      <alignment horizontal="right" indent="1"/>
      <protection locked="0"/>
    </xf>
    <xf numFmtId="0" fontId="4" fillId="0" borderId="20" xfId="0"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16" fontId="4" fillId="0" borderId="24" xfId="0" applyNumberFormat="1" applyFont="1" applyBorder="1" applyAlignment="1" applyProtection="1">
      <alignment horizontal="right" indent="1"/>
      <protection locked="0"/>
    </xf>
    <xf numFmtId="0" fontId="4" fillId="0" borderId="24" xfId="0" applyFont="1" applyBorder="1" applyAlignment="1" applyProtection="1">
      <alignment horizontal="right" indent="1"/>
      <protection locked="0"/>
    </xf>
    <xf numFmtId="0" fontId="4" fillId="0" borderId="25" xfId="0" applyFont="1" applyBorder="1" applyAlignment="1" applyProtection="1">
      <alignment horizontal="right" indent="1"/>
      <protection locked="0"/>
    </xf>
    <xf numFmtId="164" fontId="7" fillId="5" borderId="20" xfId="0" applyNumberFormat="1" applyFont="1" applyFill="1" applyBorder="1" applyAlignment="1" applyProtection="1">
      <alignment horizontal="right" indent="1"/>
      <protection locked="0"/>
    </xf>
    <xf numFmtId="164" fontId="7" fillId="5" borderId="13" xfId="0" applyNumberFormat="1" applyFont="1" applyFill="1" applyBorder="1" applyAlignment="1" applyProtection="1">
      <alignment horizontal="right" indent="1"/>
      <protection locked="0"/>
    </xf>
    <xf numFmtId="3" fontId="4" fillId="0" borderId="20" xfId="0" applyNumberFormat="1" applyFont="1" applyBorder="1" applyAlignment="1" applyProtection="1">
      <alignment horizontal="right" indent="1"/>
      <protection locked="0"/>
    </xf>
    <xf numFmtId="3" fontId="4" fillId="0" borderId="13" xfId="0" applyNumberFormat="1" applyFont="1" applyBorder="1" applyAlignment="1" applyProtection="1">
      <alignment horizontal="right" indent="1"/>
      <protection locked="0"/>
    </xf>
    <xf numFmtId="1" fontId="4" fillId="0" borderId="20" xfId="0" applyNumberFormat="1" applyFont="1" applyBorder="1" applyAlignment="1" applyProtection="1">
      <alignment horizontal="right" indent="1"/>
      <protection locked="0"/>
    </xf>
    <xf numFmtId="165" fontId="4" fillId="0" borderId="20" xfId="0" applyNumberFormat="1" applyFont="1" applyBorder="1" applyAlignment="1" applyProtection="1">
      <alignment horizontal="right" indent="1"/>
      <protection locked="0"/>
    </xf>
    <xf numFmtId="165" fontId="4" fillId="0" borderId="13" xfId="0" applyNumberFormat="1" applyFont="1" applyBorder="1" applyAlignment="1" applyProtection="1">
      <alignment horizontal="right" indent="1"/>
      <protection locked="0"/>
    </xf>
    <xf numFmtId="165" fontId="6" fillId="0" borderId="20" xfId="0" applyNumberFormat="1" applyFont="1" applyBorder="1" applyAlignment="1" applyProtection="1">
      <alignment horizontal="right" indent="1"/>
      <protection locked="0"/>
    </xf>
    <xf numFmtId="165" fontId="6" fillId="0" borderId="13" xfId="0" applyNumberFormat="1" applyFont="1" applyBorder="1" applyAlignment="1" applyProtection="1">
      <alignment horizontal="right" indent="1"/>
      <protection locked="0"/>
    </xf>
    <xf numFmtId="9" fontId="6" fillId="0" borderId="20" xfId="1" applyFont="1" applyFill="1" applyBorder="1" applyAlignment="1" applyProtection="1">
      <alignment horizontal="right" indent="1"/>
      <protection locked="0"/>
    </xf>
    <xf numFmtId="9" fontId="6" fillId="0" borderId="13" xfId="1" applyFont="1" applyFill="1" applyBorder="1" applyAlignment="1" applyProtection="1">
      <alignment horizontal="right" indent="1"/>
      <protection locked="0"/>
    </xf>
    <xf numFmtId="16" fontId="4" fillId="0" borderId="0" xfId="0" applyNumberFormat="1" applyFont="1" applyAlignment="1" applyProtection="1">
      <alignment horizontal="right" indent="1"/>
      <protection locked="0"/>
    </xf>
    <xf numFmtId="0" fontId="4" fillId="0" borderId="0" xfId="0" applyFont="1" applyAlignment="1" applyProtection="1">
      <alignment horizontal="right" indent="1"/>
      <protection locked="0"/>
    </xf>
    <xf numFmtId="0" fontId="4" fillId="0" borderId="5" xfId="0" applyFont="1" applyBorder="1" applyAlignment="1" applyProtection="1">
      <alignment horizontal="right" indent="1"/>
      <protection locked="0"/>
    </xf>
    <xf numFmtId="16" fontId="4" fillId="0" borderId="12" xfId="0" applyNumberFormat="1" applyFont="1" applyBorder="1" applyAlignment="1" applyProtection="1">
      <alignment horizontal="right" indent="1"/>
      <protection locked="0"/>
    </xf>
    <xf numFmtId="0" fontId="4" fillId="0" borderId="19" xfId="0" applyFont="1" applyBorder="1" applyAlignment="1" applyProtection="1">
      <alignment horizontal="right" indent="1"/>
      <protection locked="0"/>
    </xf>
    <xf numFmtId="166" fontId="4" fillId="0" borderId="20" xfId="0" applyNumberFormat="1" applyFont="1" applyBorder="1" applyAlignment="1" applyProtection="1">
      <alignment horizontal="right" indent="1"/>
      <protection locked="0"/>
    </xf>
    <xf numFmtId="40" fontId="9" fillId="0" borderId="20" xfId="0" applyNumberFormat="1" applyFont="1" applyBorder="1" applyAlignment="1" applyProtection="1">
      <alignment horizontal="right" indent="1"/>
      <protection locked="0"/>
    </xf>
    <xf numFmtId="40" fontId="9" fillId="0" borderId="13" xfId="0" applyNumberFormat="1" applyFont="1" applyBorder="1" applyAlignment="1" applyProtection="1">
      <alignment horizontal="right" indent="1"/>
      <protection locked="0"/>
    </xf>
    <xf numFmtId="38" fontId="6" fillId="0" borderId="20" xfId="0" applyNumberFormat="1" applyFont="1" applyBorder="1" applyAlignment="1" applyProtection="1">
      <alignment horizontal="right" indent="1"/>
      <protection locked="0"/>
    </xf>
    <xf numFmtId="38" fontId="6" fillId="0" borderId="13"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1" fontId="7" fillId="0" borderId="20" xfId="0" applyNumberFormat="1" applyFont="1" applyBorder="1" applyAlignment="1" applyProtection="1">
      <alignment horizontal="right" indent="1"/>
      <protection locked="0"/>
    </xf>
    <xf numFmtId="1" fontId="7" fillId="0" borderId="13" xfId="0" applyNumberFormat="1" applyFont="1" applyBorder="1" applyAlignment="1" applyProtection="1">
      <alignment horizontal="right" indent="1"/>
      <protection locked="0"/>
    </xf>
    <xf numFmtId="9" fontId="7" fillId="0" borderId="20" xfId="1" applyFont="1" applyFill="1" applyBorder="1" applyAlignment="1" applyProtection="1">
      <alignment horizontal="right" indent="1"/>
      <protection locked="0"/>
    </xf>
    <xf numFmtId="9" fontId="7" fillId="0" borderId="13" xfId="1" applyFont="1" applyFill="1" applyBorder="1" applyAlignment="1" applyProtection="1">
      <alignment horizontal="right" indent="1"/>
      <protection locked="0"/>
    </xf>
    <xf numFmtId="164" fontId="12" fillId="0" borderId="20" xfId="0" applyNumberFormat="1" applyFont="1" applyBorder="1" applyAlignment="1" applyProtection="1">
      <alignment horizontal="right" indent="1"/>
      <protection locked="0"/>
    </xf>
    <xf numFmtId="164" fontId="12" fillId="0" borderId="13" xfId="0" applyNumberFormat="1" applyFont="1" applyBorder="1" applyAlignment="1" applyProtection="1">
      <alignment horizontal="right" indent="1"/>
      <protection locked="0"/>
    </xf>
    <xf numFmtId="3" fontId="9" fillId="0" borderId="29" xfId="0" applyNumberFormat="1" applyFont="1" applyBorder="1" applyAlignment="1" applyProtection="1">
      <alignment horizontal="right" vertical="center" indent="1"/>
      <protection locked="0"/>
    </xf>
    <xf numFmtId="3" fontId="9" fillId="0" borderId="30" xfId="0" applyNumberFormat="1" applyFont="1" applyBorder="1" applyAlignment="1" applyProtection="1">
      <alignment horizontal="right" vertical="center" indent="1"/>
      <protection locked="0"/>
    </xf>
    <xf numFmtId="164" fontId="4" fillId="0" borderId="0" xfId="0" applyNumberFormat="1" applyFont="1" applyAlignment="1" applyProtection="1">
      <alignment horizontal="right"/>
      <protection locked="0"/>
    </xf>
    <xf numFmtId="2" fontId="4"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1" fontId="4" fillId="0" borderId="0" xfId="0" applyNumberFormat="1" applyFont="1" applyAlignment="1" applyProtection="1">
      <alignment horizontal="right"/>
      <protection locked="0"/>
    </xf>
    <xf numFmtId="164" fontId="4" fillId="0" borderId="0" xfId="1" applyNumberFormat="1" applyFont="1" applyBorder="1" applyAlignment="1" applyProtection="1">
      <alignment horizontal="right"/>
      <protection locked="0"/>
    </xf>
    <xf numFmtId="1" fontId="4" fillId="0" borderId="0" xfId="1" applyNumberFormat="1" applyFont="1" applyBorder="1" applyAlignment="1" applyProtection="1">
      <alignment horizontal="right"/>
      <protection locked="0"/>
    </xf>
    <xf numFmtId="9" fontId="4" fillId="0" borderId="0" xfId="1" applyFont="1" applyBorder="1" applyAlignment="1" applyProtection="1">
      <alignment horizontal="right"/>
      <protection locked="0"/>
    </xf>
    <xf numFmtId="2" fontId="4" fillId="0" borderId="0" xfId="1" applyNumberFormat="1" applyFont="1" applyBorder="1" applyAlignment="1" applyProtection="1">
      <alignment horizontal="right"/>
      <protection locked="0"/>
    </xf>
    <xf numFmtId="3" fontId="4" fillId="3" borderId="0" xfId="0" applyNumberFormat="1" applyFont="1" applyFill="1" applyAlignment="1">
      <alignment horizontal="right" vertical="center"/>
    </xf>
    <xf numFmtId="1" fontId="4" fillId="3" borderId="0" xfId="0" applyNumberFormat="1" applyFont="1" applyFill="1" applyAlignment="1">
      <alignment horizontal="right"/>
    </xf>
    <xf numFmtId="0" fontId="4" fillId="3" borderId="0" xfId="0" applyFont="1" applyFill="1" applyAlignment="1">
      <alignment horizontal="right"/>
    </xf>
    <xf numFmtId="0" fontId="2" fillId="2" borderId="2" xfId="0" applyFont="1" applyFill="1" applyBorder="1" applyAlignment="1">
      <alignment horizontal="right" vertical="center"/>
    </xf>
    <xf numFmtId="3" fontId="9" fillId="0" borderId="0" xfId="0" applyNumberFormat="1" applyFont="1" applyAlignment="1">
      <alignment horizontal="right" vertical="center"/>
    </xf>
    <xf numFmtId="16" fontId="4" fillId="0" borderId="0" xfId="0" applyNumberFormat="1" applyFont="1" applyAlignment="1">
      <alignment horizontal="right" vertical="center"/>
    </xf>
    <xf numFmtId="0" fontId="7" fillId="0" borderId="0" xfId="0" applyFont="1" applyAlignment="1">
      <alignment horizontal="right" vertical="center"/>
    </xf>
    <xf numFmtId="15" fontId="6" fillId="4" borderId="7" xfId="0" applyNumberFormat="1" applyFont="1" applyFill="1" applyBorder="1" applyAlignment="1" applyProtection="1">
      <alignment horizontal="right" vertical="center"/>
      <protection locked="0"/>
    </xf>
    <xf numFmtId="0" fontId="6" fillId="4" borderId="12" xfId="0" applyFont="1" applyFill="1" applyBorder="1" applyAlignment="1" applyProtection="1">
      <alignment horizontal="right" vertical="center"/>
      <protection locked="0"/>
    </xf>
    <xf numFmtId="15" fontId="8" fillId="0" borderId="17" xfId="0" applyNumberFormat="1" applyFont="1" applyBorder="1" applyAlignment="1">
      <alignment horizontal="right" vertical="center"/>
    </xf>
    <xf numFmtId="1" fontId="7" fillId="5" borderId="12" xfId="0" applyNumberFormat="1" applyFont="1" applyFill="1" applyBorder="1" applyAlignment="1">
      <alignment horizontal="right" vertical="center"/>
    </xf>
    <xf numFmtId="3" fontId="6" fillId="4" borderId="12" xfId="0" applyNumberFormat="1" applyFont="1" applyFill="1" applyBorder="1" applyAlignment="1" applyProtection="1">
      <alignment horizontal="right" vertical="center"/>
      <protection locked="0"/>
    </xf>
    <xf numFmtId="16" fontId="4" fillId="0" borderId="20" xfId="0" applyNumberFormat="1" applyFont="1" applyBorder="1" applyAlignment="1">
      <alignment horizontal="right" vertical="center"/>
    </xf>
    <xf numFmtId="164" fontId="6" fillId="4" borderId="20" xfId="0" applyNumberFormat="1" applyFont="1" applyFill="1" applyBorder="1" applyAlignment="1" applyProtection="1">
      <alignment horizontal="right" vertical="center"/>
      <protection locked="0"/>
    </xf>
    <xf numFmtId="164" fontId="4" fillId="0" borderId="20" xfId="0" applyNumberFormat="1" applyFont="1" applyBorder="1" applyAlignment="1">
      <alignment horizontal="right" vertical="center"/>
    </xf>
    <xf numFmtId="16" fontId="4" fillId="0" borderId="24" xfId="0" applyNumberFormat="1" applyFont="1" applyBorder="1" applyAlignment="1">
      <alignment horizontal="right" vertical="center"/>
    </xf>
    <xf numFmtId="1" fontId="6" fillId="4" borderId="20" xfId="0" applyNumberFormat="1" applyFont="1" applyFill="1" applyBorder="1" applyAlignment="1" applyProtection="1">
      <alignment horizontal="right" vertical="center"/>
      <protection locked="0"/>
    </xf>
    <xf numFmtId="164" fontId="7" fillId="5"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1" fontId="4" fillId="0" borderId="20" xfId="0" applyNumberFormat="1" applyFont="1" applyBorder="1" applyAlignment="1">
      <alignment horizontal="right" vertical="center"/>
    </xf>
    <xf numFmtId="165" fontId="4" fillId="0" borderId="20" xfId="0" applyNumberFormat="1" applyFont="1" applyBorder="1" applyAlignment="1">
      <alignment horizontal="right" vertical="center"/>
    </xf>
    <xf numFmtId="165" fontId="6" fillId="4" borderId="20" xfId="0" applyNumberFormat="1" applyFont="1" applyFill="1" applyBorder="1" applyAlignment="1" applyProtection="1">
      <alignment horizontal="right" vertical="center"/>
      <protection locked="0"/>
    </xf>
    <xf numFmtId="165" fontId="6" fillId="0" borderId="20" xfId="0" applyNumberFormat="1" applyFont="1" applyBorder="1" applyAlignment="1">
      <alignment horizontal="right" vertical="center"/>
    </xf>
    <xf numFmtId="9" fontId="6" fillId="4" borderId="20" xfId="1" applyFont="1" applyFill="1" applyBorder="1" applyAlignment="1" applyProtection="1">
      <alignment horizontal="right" vertical="center"/>
    </xf>
    <xf numFmtId="9" fontId="6" fillId="0" borderId="20" xfId="1" applyFont="1" applyFill="1" applyBorder="1" applyAlignment="1" applyProtection="1">
      <alignment horizontal="right" vertical="center"/>
    </xf>
    <xf numFmtId="16" fontId="4" fillId="0" borderId="12" xfId="0" applyNumberFormat="1" applyFont="1" applyBorder="1" applyAlignment="1">
      <alignment horizontal="right" vertical="center"/>
    </xf>
    <xf numFmtId="40" fontId="9" fillId="0" borderId="20" xfId="0" applyNumberFormat="1" applyFont="1" applyBorder="1" applyAlignment="1">
      <alignment horizontal="right" vertical="center"/>
    </xf>
    <xf numFmtId="167" fontId="6" fillId="4" borderId="20" xfId="0" applyNumberFormat="1" applyFont="1" applyFill="1" applyBorder="1" applyAlignment="1" applyProtection="1">
      <alignment horizontal="right" vertical="center"/>
      <protection locked="0"/>
    </xf>
    <xf numFmtId="38" fontId="6" fillId="4" borderId="20" xfId="0" applyNumberFormat="1" applyFont="1" applyFill="1" applyBorder="1" applyAlignment="1" applyProtection="1">
      <alignment horizontal="right" vertical="center"/>
      <protection locked="0"/>
    </xf>
    <xf numFmtId="38" fontId="6" fillId="0" borderId="20" xfId="0" applyNumberFormat="1" applyFont="1" applyBorder="1" applyAlignment="1">
      <alignment horizontal="right" vertical="center"/>
    </xf>
    <xf numFmtId="9" fontId="6" fillId="4" borderId="20" xfId="1" applyFont="1" applyFill="1" applyBorder="1" applyAlignment="1" applyProtection="1">
      <alignment horizontal="right" vertical="center"/>
      <protection locked="0"/>
    </xf>
    <xf numFmtId="1" fontId="7" fillId="0" borderId="20" xfId="0" applyNumberFormat="1" applyFont="1" applyBorder="1" applyAlignment="1">
      <alignment horizontal="right" vertical="center"/>
    </xf>
    <xf numFmtId="9" fontId="7" fillId="0" borderId="20" xfId="1" applyFont="1" applyFill="1" applyBorder="1" applyAlignment="1" applyProtection="1">
      <alignment horizontal="right" vertical="center"/>
    </xf>
    <xf numFmtId="164" fontId="12" fillId="0" borderId="20" xfId="0" applyNumberFormat="1" applyFont="1" applyBorder="1" applyAlignment="1">
      <alignment horizontal="right" vertical="center"/>
    </xf>
    <xf numFmtId="2" fontId="4" fillId="0" borderId="0" xfId="0" applyNumberFormat="1" applyFont="1" applyAlignment="1">
      <alignment horizontal="right" vertical="center"/>
    </xf>
    <xf numFmtId="0" fontId="4" fillId="0" borderId="5" xfId="0" applyFont="1" applyBorder="1" applyAlignment="1">
      <alignment horizontal="right" vertical="center"/>
    </xf>
    <xf numFmtId="9" fontId="6" fillId="4" borderId="0" xfId="1" applyFont="1" applyFill="1" applyBorder="1" applyAlignment="1" applyProtection="1">
      <alignment horizontal="right"/>
      <protection locked="0"/>
    </xf>
    <xf numFmtId="9" fontId="6" fillId="4" borderId="0" xfId="1" applyFont="1" applyFill="1" applyBorder="1" applyAlignment="1" applyProtection="1">
      <alignment horizontal="right"/>
    </xf>
    <xf numFmtId="164" fontId="4" fillId="6" borderId="4" xfId="0" quotePrefix="1" applyNumberFormat="1" applyFont="1" applyFill="1" applyBorder="1" applyAlignment="1" applyProtection="1">
      <alignment horizontal="left" indent="1"/>
      <protection locked="0"/>
    </xf>
    <xf numFmtId="164" fontId="6" fillId="6" borderId="4" xfId="0" applyNumberFormat="1" applyFont="1" applyFill="1" applyBorder="1" applyProtection="1">
      <protection locked="0"/>
    </xf>
    <xf numFmtId="164" fontId="6" fillId="6" borderId="4" xfId="0" quotePrefix="1" applyNumberFormat="1" applyFont="1" applyFill="1" applyBorder="1" applyAlignment="1" applyProtection="1">
      <alignment horizontal="left"/>
      <protection locked="0"/>
    </xf>
    <xf numFmtId="0" fontId="6" fillId="6" borderId="4" xfId="0" applyFont="1" applyFill="1" applyBorder="1" applyProtection="1">
      <protection locked="0"/>
    </xf>
    <xf numFmtId="0" fontId="4" fillId="0" borderId="32"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indent="1"/>
    </xf>
    <xf numFmtId="0" fontId="4" fillId="0" borderId="5" xfId="0" applyFont="1" applyBorder="1" applyAlignment="1">
      <alignment horizontal="left" indent="1"/>
    </xf>
    <xf numFmtId="0" fontId="4" fillId="0" borderId="0" xfId="0" applyFont="1" applyAlignment="1">
      <alignment horizontal="center"/>
    </xf>
    <xf numFmtId="0" fontId="4" fillId="0" borderId="5" xfId="0" applyFont="1" applyBorder="1" applyAlignment="1">
      <alignment horizontal="center"/>
    </xf>
    <xf numFmtId="0" fontId="4" fillId="0" borderId="0" xfId="0" quotePrefix="1" applyFont="1" applyAlignment="1">
      <alignment horizontal="left"/>
    </xf>
    <xf numFmtId="0" fontId="4" fillId="0" borderId="19" xfId="0" quotePrefix="1" applyFont="1" applyBorder="1" applyAlignment="1">
      <alignment horizontal="left"/>
    </xf>
    <xf numFmtId="0" fontId="4" fillId="0" borderId="27" xfId="0" quotePrefix="1" applyFont="1" applyBorder="1" applyAlignment="1">
      <alignment horizontal="left" vertical="center"/>
    </xf>
    <xf numFmtId="0" fontId="4" fillId="0" borderId="28" xfId="0" quotePrefix="1" applyFont="1" applyBorder="1" applyAlignment="1">
      <alignment horizontal="left" vertical="center"/>
    </xf>
    <xf numFmtId="0" fontId="4" fillId="0" borderId="2" xfId="0" applyFont="1" applyBorder="1" applyAlignment="1">
      <alignment horizontal="center"/>
    </xf>
    <xf numFmtId="0" fontId="4" fillId="0" borderId="3" xfId="0" applyFont="1" applyBorder="1" applyAlignment="1">
      <alignment horizont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4" fillId="0" borderId="0" xfId="0" quotePrefix="1" applyFont="1" applyAlignment="1">
      <alignment horizontal="center"/>
    </xf>
    <xf numFmtId="0" fontId="4" fillId="0" borderId="19" xfId="0" quotePrefix="1" applyFont="1" applyBorder="1" applyAlignment="1">
      <alignment horizontal="center"/>
    </xf>
    <xf numFmtId="0" fontId="4" fillId="0" borderId="22" xfId="0" quotePrefix="1" applyFont="1" applyBorder="1" applyAlignment="1">
      <alignment horizontal="left"/>
    </xf>
    <xf numFmtId="0" fontId="4" fillId="0" borderId="23" xfId="0" quotePrefix="1" applyFont="1" applyBorder="1" applyAlignment="1">
      <alignment horizontal="left"/>
    </xf>
    <xf numFmtId="0" fontId="4" fillId="0" borderId="15" xfId="0" quotePrefix="1" applyFont="1" applyBorder="1" applyAlignment="1">
      <alignment horizontal="left"/>
    </xf>
    <xf numFmtId="0" fontId="4" fillId="0" borderId="16" xfId="0" quotePrefix="1" applyFont="1" applyBorder="1" applyAlignment="1">
      <alignment horizontal="left"/>
    </xf>
    <xf numFmtId="0" fontId="6" fillId="0" borderId="0" xfId="0" quotePrefix="1" applyFont="1" applyAlignment="1">
      <alignment horizontal="center"/>
    </xf>
    <xf numFmtId="0" fontId="6" fillId="0" borderId="19" xfId="0" quotePrefix="1" applyFont="1" applyBorder="1" applyAlignment="1">
      <alignment horizontal="center"/>
    </xf>
    <xf numFmtId="0" fontId="4" fillId="4" borderId="0" xfId="0" applyFont="1" applyFill="1" applyAlignment="1" applyProtection="1">
      <alignment horizontal="left"/>
      <protection locked="0"/>
    </xf>
    <xf numFmtId="14" fontId="8" fillId="4" borderId="0" xfId="0" applyNumberFormat="1" applyFont="1" applyFill="1" applyAlignment="1" applyProtection="1">
      <alignment horizontal="left"/>
      <protection locked="0"/>
    </xf>
    <xf numFmtId="0" fontId="6" fillId="0" borderId="2" xfId="0" quotePrefix="1" applyFont="1" applyBorder="1" applyAlignment="1">
      <alignment horizontal="center"/>
    </xf>
    <xf numFmtId="0" fontId="6" fillId="0" borderId="6" xfId="0" quotePrefix="1"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4" fillId="0" borderId="0" xfId="0" applyFont="1" applyAlignment="1" applyProtection="1">
      <alignment horizontal="left" indent="1"/>
      <protection locked="0"/>
    </xf>
    <xf numFmtId="0" fontId="4" fillId="0" borderId="5" xfId="0" applyFont="1" applyBorder="1" applyAlignment="1" applyProtection="1">
      <alignment horizontal="left" indent="1"/>
      <protection locked="0"/>
    </xf>
    <xf numFmtId="0" fontId="4" fillId="0" borderId="0" xfId="0" quotePrefix="1" applyFont="1" applyAlignment="1" applyProtection="1">
      <alignment horizontal="left"/>
      <protection locked="0"/>
    </xf>
    <xf numFmtId="0" fontId="4" fillId="0" borderId="19" xfId="0" quotePrefix="1" applyFont="1" applyBorder="1" applyAlignment="1" applyProtection="1">
      <alignment horizontal="left"/>
      <protection locked="0"/>
    </xf>
    <xf numFmtId="0" fontId="4" fillId="0" borderId="27" xfId="0" quotePrefix="1" applyFont="1" applyBorder="1" applyAlignment="1" applyProtection="1">
      <alignment horizontal="left" vertical="center"/>
      <protection locked="0"/>
    </xf>
    <xf numFmtId="0" fontId="4" fillId="0" borderId="28" xfId="0" quotePrefix="1" applyFont="1" applyBorder="1" applyAlignment="1" applyProtection="1">
      <alignment horizontal="left" vertic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0" fontId="4" fillId="6" borderId="0" xfId="0" quotePrefix="1" applyFont="1" applyFill="1" applyAlignment="1" applyProtection="1">
      <alignment horizontal="left"/>
      <protection locked="0"/>
    </xf>
    <xf numFmtId="0" fontId="4" fillId="6" borderId="19" xfId="0" quotePrefix="1" applyFont="1" applyFill="1" applyBorder="1" applyAlignment="1" applyProtection="1">
      <alignment horizontal="left"/>
      <protection locked="0"/>
    </xf>
    <xf numFmtId="0" fontId="4" fillId="0" borderId="0" xfId="0" quotePrefix="1" applyFont="1" applyAlignment="1" applyProtection="1">
      <alignment horizontal="center"/>
      <protection locked="0"/>
    </xf>
    <xf numFmtId="0" fontId="4" fillId="0" borderId="19" xfId="0" quotePrefix="1" applyFont="1" applyBorder="1" applyAlignment="1" applyProtection="1">
      <alignment horizontal="center"/>
      <protection locked="0"/>
    </xf>
    <xf numFmtId="0" fontId="4" fillId="0" borderId="22" xfId="0" quotePrefix="1" applyFont="1" applyBorder="1" applyAlignment="1" applyProtection="1">
      <alignment horizontal="left"/>
      <protection locked="0"/>
    </xf>
    <xf numFmtId="0" fontId="4" fillId="0" borderId="23" xfId="0" quotePrefix="1" applyFont="1" applyBorder="1" applyAlignment="1" applyProtection="1">
      <alignment horizontal="left"/>
      <protection locked="0"/>
    </xf>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6" fillId="0" borderId="2" xfId="0" quotePrefix="1" applyFont="1" applyBorder="1" applyAlignment="1" applyProtection="1">
      <alignment horizontal="center"/>
      <protection locked="0"/>
    </xf>
    <xf numFmtId="0" fontId="6" fillId="0" borderId="6" xfId="0" quotePrefix="1" applyFont="1" applyBorder="1" applyAlignment="1" applyProtection="1">
      <alignment horizontal="center"/>
      <protection locked="0"/>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4" fillId="0" borderId="15" xfId="0" quotePrefix="1" applyFont="1" applyBorder="1" applyAlignment="1" applyProtection="1">
      <alignment horizontal="left"/>
      <protection locked="0"/>
    </xf>
    <xf numFmtId="0" fontId="4" fillId="0" borderId="16" xfId="0" quotePrefix="1" applyFont="1" applyBorder="1" applyAlignment="1" applyProtection="1">
      <alignment horizontal="left"/>
      <protection locked="0"/>
    </xf>
    <xf numFmtId="0" fontId="6" fillId="0" borderId="0" xfId="0" quotePrefix="1" applyFont="1" applyAlignment="1" applyProtection="1">
      <alignment horizontal="center"/>
      <protection locked="0"/>
    </xf>
    <xf numFmtId="0" fontId="6" fillId="0" borderId="19" xfId="0" quotePrefix="1" applyFont="1" applyBorder="1" applyAlignment="1" applyProtection="1">
      <alignment horizontal="center"/>
      <protection locked="0"/>
    </xf>
    <xf numFmtId="0" fontId="2"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cellXfs>
  <cellStyles count="2">
    <cellStyle name="Normal" xfId="0" builtinId="0"/>
    <cellStyle name="Percent" xfId="1" builtinId="5"/>
  </cellStyles>
  <dxfs count="0"/>
  <tableStyles count="0" defaultTableStyle="TableStyleMedium2" defaultPivotStyle="PivotStyleLight16"/>
  <colors>
    <mruColors>
      <color rgb="FF27571F"/>
      <color rgb="FF426B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800"/>
            </a:pPr>
            <a:r>
              <a:rPr lang="en-NZ" sz="1800"/>
              <a:t>Average Pasture Cover</a:t>
            </a:r>
          </a:p>
        </c:rich>
      </c:tx>
      <c:overlay val="0"/>
      <c:spPr>
        <a:noFill/>
        <a:ln w="25400">
          <a:noFill/>
        </a:ln>
      </c:spPr>
    </c:title>
    <c:autoTitleDeleted val="0"/>
    <c:plotArea>
      <c:layout>
        <c:manualLayout>
          <c:layoutTarget val="inner"/>
          <c:xMode val="edge"/>
          <c:yMode val="edge"/>
          <c:x val="0.1282529472939079"/>
          <c:y val="0.1155351278764573"/>
          <c:w val="0.85546884330912565"/>
          <c:h val="0.60830543856436547"/>
        </c:manualLayout>
      </c:layout>
      <c:lineChart>
        <c:grouping val="standard"/>
        <c:varyColors val="0"/>
        <c:ser>
          <c:idx val="0"/>
          <c:order val="0"/>
          <c:tx>
            <c:strRef>
              <c:f>Graphs!$B$3</c:f>
              <c:strCache>
                <c:ptCount val="1"/>
                <c:pt idx="0">
                  <c:v>Budgeted Pasture Cover </c:v>
                </c:pt>
              </c:strCache>
            </c:strRef>
          </c:tx>
          <c:spPr>
            <a:ln w="28575" cap="rnd">
              <a:solidFill>
                <a:schemeClr val="accent1"/>
              </a:solidFill>
              <a:round/>
            </a:ln>
            <a:effectLst/>
          </c:spPr>
          <c:marker>
            <c:symbol val="none"/>
          </c:marker>
          <c:cat>
            <c:strRef>
              <c:f>Graphs!$C$2:$O$2</c:f>
              <c:strCache>
                <c:ptCount val="13"/>
                <c:pt idx="0">
                  <c:v>Start</c:v>
                </c:pt>
                <c:pt idx="1">
                  <c:v>30-Jun-16</c:v>
                </c:pt>
                <c:pt idx="2">
                  <c:v>31-Jul-16</c:v>
                </c:pt>
                <c:pt idx="3">
                  <c:v>31-Aug-16</c:v>
                </c:pt>
                <c:pt idx="4">
                  <c:v>30-Sep-16</c:v>
                </c:pt>
                <c:pt idx="5">
                  <c:v>31-Oct-16</c:v>
                </c:pt>
                <c:pt idx="6">
                  <c:v>30-Nov-16</c:v>
                </c:pt>
                <c:pt idx="7">
                  <c:v>31-Dec-16</c:v>
                </c:pt>
                <c:pt idx="8">
                  <c:v>31-Jan-17</c:v>
                </c:pt>
                <c:pt idx="9">
                  <c:v>28-Feb-17</c:v>
                </c:pt>
                <c:pt idx="10">
                  <c:v>31-Mar-17</c:v>
                </c:pt>
                <c:pt idx="11">
                  <c:v>30-Apr-17</c:v>
                </c:pt>
                <c:pt idx="12">
                  <c:v>31-May-17</c:v>
                </c:pt>
              </c:strCache>
            </c:strRef>
          </c:cat>
          <c:val>
            <c:numRef>
              <c:f>Graphs!$C$3:$O$3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A1AB-458C-BF52-137E5570B81E}"/>
            </c:ext>
          </c:extLst>
        </c:ser>
        <c:ser>
          <c:idx val="1"/>
          <c:order val="1"/>
          <c:tx>
            <c:strRef>
              <c:f>Graphs!$B$4</c:f>
              <c:strCache>
                <c:ptCount val="1"/>
                <c:pt idx="0">
                  <c:v>Actual Pasture Cover </c:v>
                </c:pt>
              </c:strCache>
            </c:strRef>
          </c:tx>
          <c:spPr>
            <a:ln w="28575" cap="rnd">
              <a:solidFill>
                <a:schemeClr val="accent6"/>
              </a:solidFill>
              <a:round/>
            </a:ln>
            <a:effectLst/>
          </c:spPr>
          <c:marker>
            <c:symbol val="none"/>
          </c:marker>
          <c:cat>
            <c:strRef>
              <c:f>Graphs!$C$2:$O$2</c:f>
              <c:strCache>
                <c:ptCount val="13"/>
                <c:pt idx="0">
                  <c:v>Start</c:v>
                </c:pt>
                <c:pt idx="1">
                  <c:v>30-Jun-16</c:v>
                </c:pt>
                <c:pt idx="2">
                  <c:v>31-Jul-16</c:v>
                </c:pt>
                <c:pt idx="3">
                  <c:v>31-Aug-16</c:v>
                </c:pt>
                <c:pt idx="4">
                  <c:v>30-Sep-16</c:v>
                </c:pt>
                <c:pt idx="5">
                  <c:v>31-Oct-16</c:v>
                </c:pt>
                <c:pt idx="6">
                  <c:v>30-Nov-16</c:v>
                </c:pt>
                <c:pt idx="7">
                  <c:v>31-Dec-16</c:v>
                </c:pt>
                <c:pt idx="8">
                  <c:v>31-Jan-17</c:v>
                </c:pt>
                <c:pt idx="9">
                  <c:v>28-Feb-17</c:v>
                </c:pt>
                <c:pt idx="10">
                  <c:v>31-Mar-17</c:v>
                </c:pt>
                <c:pt idx="11">
                  <c:v>30-Apr-17</c:v>
                </c:pt>
                <c:pt idx="12">
                  <c:v>31-May-17</c:v>
                </c:pt>
              </c:strCache>
            </c:strRef>
          </c:cat>
          <c:val>
            <c:numRef>
              <c:f>Graphs!$C$4:$O$4</c:f>
              <c:numCache>
                <c:formatCode>#,##0</c:formatCode>
                <c:ptCount val="13"/>
                <c:pt idx="0">
                  <c:v>0</c:v>
                </c:pt>
              </c:numCache>
            </c:numRef>
          </c:val>
          <c:smooth val="0"/>
          <c:extLst>
            <c:ext xmlns:c16="http://schemas.microsoft.com/office/drawing/2014/chart" uri="{C3380CC4-5D6E-409C-BE32-E72D297353CC}">
              <c16:uniqueId val="{00000001-A1AB-458C-BF52-137E5570B81E}"/>
            </c:ext>
          </c:extLst>
        </c:ser>
        <c:dLbls>
          <c:showLegendKey val="0"/>
          <c:showVal val="0"/>
          <c:showCatName val="0"/>
          <c:showSerName val="0"/>
          <c:showPercent val="0"/>
          <c:showBubbleSize val="0"/>
        </c:dLbls>
        <c:smooth val="0"/>
        <c:axId val="352696448"/>
        <c:axId val="1"/>
      </c:lineChart>
      <c:catAx>
        <c:axId val="3526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200"/>
            </a:pPr>
            <a:endParaRPr lang="en-US"/>
          </a:p>
        </c:txPr>
        <c:crossAx val="1"/>
        <c:crosses val="autoZero"/>
        <c:auto val="0"/>
        <c:lblAlgn val="ctr"/>
        <c:lblOffset val="100"/>
        <c:noMultiLvlLbl val="0"/>
      </c:catAx>
      <c:valAx>
        <c:axId val="1"/>
        <c:scaling>
          <c:orientation val="minMax"/>
          <c:min val="1500"/>
        </c:scaling>
        <c:delete val="0"/>
        <c:axPos val="l"/>
        <c:majorGridlines>
          <c:spPr>
            <a:ln w="9525" cap="flat" cmpd="sng" algn="ctr">
              <a:solidFill>
                <a:schemeClr val="tx1">
                  <a:lumMod val="15000"/>
                  <a:lumOff val="85000"/>
                </a:schemeClr>
              </a:solidFill>
              <a:round/>
            </a:ln>
            <a:effectLst/>
          </c:spPr>
        </c:majorGridlines>
        <c:title>
          <c:tx>
            <c:rich>
              <a:bodyPr/>
              <a:lstStyle/>
              <a:p>
                <a:pPr>
                  <a:defRPr sz="1400"/>
                </a:pPr>
                <a:r>
                  <a:rPr lang="en-US" sz="1400"/>
                  <a:t>Average Pasture Cover (kgDM/ha)</a:t>
                </a:r>
              </a:p>
            </c:rich>
          </c:tx>
          <c:layout>
            <c:manualLayout>
              <c:xMode val="edge"/>
              <c:yMode val="edge"/>
              <c:x val="2.0717721050684423E-2"/>
              <c:y val="0.11553512787645731"/>
            </c:manualLayout>
          </c:layout>
          <c:overlay val="0"/>
        </c:title>
        <c:numFmt formatCode="#,##0" sourceLinked="1"/>
        <c:majorTickMark val="none"/>
        <c:minorTickMark val="none"/>
        <c:tickLblPos val="nextTo"/>
        <c:spPr>
          <a:ln w="6350">
            <a:noFill/>
          </a:ln>
        </c:spPr>
        <c:txPr>
          <a:bodyPr rot="-60000000" vert="horz"/>
          <a:lstStyle/>
          <a:p>
            <a:pPr>
              <a:defRPr/>
            </a:pPr>
            <a:endParaRPr lang="en-US"/>
          </a:p>
        </c:txPr>
        <c:crossAx val="352696448"/>
        <c:crosses val="autoZero"/>
        <c:crossBetween val="between"/>
      </c:valAx>
      <c:spPr>
        <a:noFill/>
        <a:ln w="25400">
          <a:noFill/>
        </a:ln>
      </c:spPr>
    </c:plotArea>
    <c:legend>
      <c:legendPos val="b"/>
      <c:overlay val="0"/>
      <c:spPr>
        <a:noFill/>
        <a:ln w="25400">
          <a:noFill/>
        </a:ln>
      </c:spPr>
    </c:legend>
    <c:plotVisOnly val="1"/>
    <c:dispBlanksAs val="gap"/>
    <c:showDLblsOverMax val="0"/>
  </c:chart>
  <c:spPr>
    <a:solidFill>
      <a:schemeClr val="bg1"/>
    </a:solidFill>
    <a:ln w="15875" cap="flat" cmpd="sng" algn="ctr">
      <a:solidFill>
        <a:schemeClr val="tx1">
          <a:lumMod val="50000"/>
          <a:lumOff val="50000"/>
        </a:schemeClr>
      </a:solid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Feed Demand and Supply by Feed Type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83838746835805E-2"/>
          <c:y val="0.10045707633853587"/>
          <c:w val="0.89263439014188284"/>
          <c:h val="0.62739910453575742"/>
        </c:manualLayout>
      </c:layout>
      <c:barChart>
        <c:barDir val="col"/>
        <c:grouping val="stacked"/>
        <c:varyColors val="0"/>
        <c:ser>
          <c:idx val="3"/>
          <c:order val="2"/>
          <c:tx>
            <c:strRef>
              <c:f>Graphs!$B$33</c:f>
              <c:strCache>
                <c:ptCount val="1"/>
                <c:pt idx="0">
                  <c:v>Pasture base</c:v>
                </c:pt>
              </c:strCache>
            </c:strRef>
          </c:tx>
          <c:spPr>
            <a:solidFill>
              <a:schemeClr val="accent6"/>
            </a:solidFill>
            <a:ln>
              <a:noFill/>
            </a:ln>
            <a:effectLst/>
          </c:spPr>
          <c:invertIfNegative val="0"/>
          <c:cat>
            <c:numRef>
              <c:f>'[1]Feed Budget'!$D$8:$O$8</c:f>
              <c:numCache>
                <c:formatCode>General</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Graphs!$D$33:$O$33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8DA-43FD-8FE5-5B3478DAFEC2}"/>
            </c:ext>
          </c:extLst>
        </c:ser>
        <c:ser>
          <c:idx val="4"/>
          <c:order val="3"/>
          <c:tx>
            <c:strRef>
              <c:f>Graphs!$B$34</c:f>
              <c:strCache>
                <c:ptCount val="1"/>
                <c:pt idx="0">
                  <c:v>N assisted pasture</c:v>
                </c:pt>
              </c:strCache>
            </c:strRef>
          </c:tx>
          <c:spPr>
            <a:solidFill>
              <a:schemeClr val="accent5"/>
            </a:solidFill>
            <a:ln>
              <a:noFill/>
            </a:ln>
            <a:effectLst/>
          </c:spPr>
          <c:invertIfNegative val="0"/>
          <c:cat>
            <c:numRef>
              <c:f>'[1]Feed Budget'!$D$8:$O$8</c:f>
              <c:numCache>
                <c:formatCode>General</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Graphs!$D$34:$O$34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8DA-43FD-8FE5-5B3478DAFEC2}"/>
            </c:ext>
          </c:extLst>
        </c:ser>
        <c:ser>
          <c:idx val="5"/>
          <c:order val="4"/>
          <c:tx>
            <c:strRef>
              <c:f>Graphs!$B$35</c:f>
              <c:strCache>
                <c:ptCount val="1"/>
                <c:pt idx="0">
                  <c:v>Supplement</c:v>
                </c:pt>
              </c:strCache>
            </c:strRef>
          </c:tx>
          <c:spPr>
            <a:solidFill>
              <a:schemeClr val="accent4"/>
            </a:solidFill>
            <a:ln>
              <a:noFill/>
            </a:ln>
            <a:effectLst/>
          </c:spPr>
          <c:invertIfNegative val="0"/>
          <c:cat>
            <c:numRef>
              <c:f>'[1]Feed Budget'!$D$8:$O$8</c:f>
              <c:numCache>
                <c:formatCode>General</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Graphs!$D$35:$O$35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8DA-43FD-8FE5-5B3478DAFEC2}"/>
            </c:ext>
          </c:extLst>
        </c:ser>
        <c:ser>
          <c:idx val="6"/>
          <c:order val="5"/>
          <c:tx>
            <c:strRef>
              <c:f>Graphs!$B$36</c:f>
              <c:strCache>
                <c:ptCount val="1"/>
                <c:pt idx="0">
                  <c:v>Crop</c:v>
                </c:pt>
              </c:strCache>
            </c:strRef>
          </c:tx>
          <c:spPr>
            <a:solidFill>
              <a:schemeClr val="accent2"/>
            </a:solidFill>
            <a:ln>
              <a:noFill/>
            </a:ln>
            <a:effectLst/>
          </c:spPr>
          <c:invertIfNegative val="0"/>
          <c:cat>
            <c:numRef>
              <c:f>'[1]Feed Budget'!$D$8:$O$8</c:f>
              <c:numCache>
                <c:formatCode>General</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Graphs!$D$36:$O$36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8DA-43FD-8FE5-5B3478DAFEC2}"/>
            </c:ext>
          </c:extLst>
        </c:ser>
        <c:dLbls>
          <c:showLegendKey val="0"/>
          <c:showVal val="0"/>
          <c:showCatName val="0"/>
          <c:showSerName val="0"/>
          <c:showPercent val="0"/>
          <c:showBubbleSize val="0"/>
        </c:dLbls>
        <c:gapWidth val="150"/>
        <c:overlap val="100"/>
        <c:axId val="353657560"/>
        <c:axId val="353655920"/>
      </c:barChart>
      <c:lineChart>
        <c:grouping val="standard"/>
        <c:varyColors val="0"/>
        <c:ser>
          <c:idx val="0"/>
          <c:order val="0"/>
          <c:tx>
            <c:strRef>
              <c:f>Graphs!$B$30</c:f>
              <c:strCache>
                <c:ptCount val="1"/>
                <c:pt idx="0">
                  <c:v>Pasture Supply</c:v>
                </c:pt>
              </c:strCache>
            </c:strRef>
          </c:tx>
          <c:spPr>
            <a:ln w="28575" cap="rnd">
              <a:solidFill>
                <a:schemeClr val="accent1"/>
              </a:solidFill>
              <a:round/>
            </a:ln>
            <a:effectLst/>
          </c:spPr>
          <c:marker>
            <c:symbol val="none"/>
          </c:marker>
          <c:cat>
            <c:numRef>
              <c:f>Graphs!$D$29:$O$29</c:f>
              <c:numCache>
                <c:formatCode>d\-mmm\-yy</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Graphs!$D$30:$O$30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8DA-43FD-8FE5-5B3478DAFEC2}"/>
            </c:ext>
          </c:extLst>
        </c:ser>
        <c:ser>
          <c:idx val="1"/>
          <c:order val="1"/>
          <c:tx>
            <c:strRef>
              <c:f>Graphs!$B$31</c:f>
              <c:strCache>
                <c:ptCount val="1"/>
                <c:pt idx="0">
                  <c:v>Feed Demand</c:v>
                </c:pt>
              </c:strCache>
            </c:strRef>
          </c:tx>
          <c:spPr>
            <a:ln w="28575" cap="rnd">
              <a:solidFill>
                <a:srgbClr val="C00000"/>
              </a:solidFill>
              <a:round/>
            </a:ln>
            <a:effectLst/>
          </c:spPr>
          <c:marker>
            <c:symbol val="none"/>
          </c:marker>
          <c:cat>
            <c:numRef>
              <c:f>Graphs!$D$29:$O$29</c:f>
              <c:numCache>
                <c:formatCode>d\-mmm\-yy</c:formatCode>
                <c:ptCount val="12"/>
                <c:pt idx="0">
                  <c:v>42551</c:v>
                </c:pt>
                <c:pt idx="1">
                  <c:v>42582</c:v>
                </c:pt>
                <c:pt idx="2">
                  <c:v>42613</c:v>
                </c:pt>
                <c:pt idx="3">
                  <c:v>42643</c:v>
                </c:pt>
                <c:pt idx="4">
                  <c:v>42674</c:v>
                </c:pt>
                <c:pt idx="5">
                  <c:v>42704</c:v>
                </c:pt>
                <c:pt idx="6">
                  <c:v>42735</c:v>
                </c:pt>
                <c:pt idx="7">
                  <c:v>42766</c:v>
                </c:pt>
                <c:pt idx="8">
                  <c:v>42794</c:v>
                </c:pt>
                <c:pt idx="9">
                  <c:v>42825</c:v>
                </c:pt>
                <c:pt idx="10">
                  <c:v>42855</c:v>
                </c:pt>
                <c:pt idx="11">
                  <c:v>42886</c:v>
                </c:pt>
              </c:numCache>
            </c:numRef>
          </c:cat>
          <c:val>
            <c:numRef>
              <c:f>Graphs!$D$31:$O$31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88DA-43FD-8FE5-5B3478DAFEC2}"/>
            </c:ext>
          </c:extLst>
        </c:ser>
        <c:dLbls>
          <c:showLegendKey val="0"/>
          <c:showVal val="0"/>
          <c:showCatName val="0"/>
          <c:showSerName val="0"/>
          <c:showPercent val="0"/>
          <c:showBubbleSize val="0"/>
        </c:dLbls>
        <c:marker val="1"/>
        <c:smooth val="0"/>
        <c:axId val="353657560"/>
        <c:axId val="353655920"/>
      </c:lineChart>
      <c:catAx>
        <c:axId val="353657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3655920"/>
        <c:crosses val="autoZero"/>
        <c:auto val="0"/>
        <c:lblAlgn val="ctr"/>
        <c:lblOffset val="100"/>
        <c:noMultiLvlLbl val="1"/>
      </c:catAx>
      <c:valAx>
        <c:axId val="353655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Supply / Demand (kgDM/ha/day)</a:t>
                </a:r>
              </a:p>
            </c:rich>
          </c:tx>
          <c:layout>
            <c:manualLayout>
              <c:xMode val="edge"/>
              <c:yMode val="edge"/>
              <c:x val="2.5375807483598502E-2"/>
              <c:y val="0.1382748372897100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3657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127001</xdr:colOff>
      <xdr:row>0</xdr:row>
      <xdr:rowOff>30691</xdr:rowOff>
    </xdr:from>
    <xdr:to>
      <xdr:col>15</xdr:col>
      <xdr:colOff>1028701</xdr:colOff>
      <xdr:row>1</xdr:row>
      <xdr:rowOff>10672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6701" b="54030"/>
        <a:stretch>
          <a:fillRect/>
        </a:stretch>
      </xdr:blipFill>
      <xdr:spPr bwMode="auto">
        <a:xfrm>
          <a:off x="16405226" y="30691"/>
          <a:ext cx="901700" cy="71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934999</xdr:colOff>
      <xdr:row>2</xdr:row>
      <xdr:rowOff>134491</xdr:rowOff>
    </xdr:from>
    <xdr:to>
      <xdr:col>15</xdr:col>
      <xdr:colOff>21774</xdr:colOff>
      <xdr:row>4</xdr:row>
      <xdr:rowOff>2122</xdr:rowOff>
    </xdr:to>
    <xdr:sp macro="" textlink="">
      <xdr:nvSpPr>
        <xdr:cNvPr id="3" name="Isosceles Triangle 2">
          <a:extLst>
            <a:ext uri="{FF2B5EF4-FFF2-40B4-BE49-F238E27FC236}">
              <a16:creationId xmlns:a16="http://schemas.microsoft.com/office/drawing/2014/main" id="{00000000-0008-0000-0000-000003000000}"/>
            </a:ext>
          </a:extLst>
        </xdr:cNvPr>
        <xdr:cNvSpPr/>
      </xdr:nvSpPr>
      <xdr:spPr bwMode="auto">
        <a:xfrm rot="2706868">
          <a:off x="16098896" y="1029744"/>
          <a:ext cx="267681" cy="134525"/>
        </a:xfrm>
        <a:prstGeom prst="triangl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5</xdr:row>
      <xdr:rowOff>9525</xdr:rowOff>
    </xdr:from>
    <xdr:to>
      <xdr:col>13</xdr:col>
      <xdr:colOff>19050</xdr:colOff>
      <xdr:row>25</xdr:row>
      <xdr:rowOff>57150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878417</xdr:colOff>
      <xdr:row>0</xdr:row>
      <xdr:rowOff>18784</xdr:rowOff>
    </xdr:from>
    <xdr:to>
      <xdr:col>15</xdr:col>
      <xdr:colOff>3971</xdr:colOff>
      <xdr:row>1</xdr:row>
      <xdr:rowOff>1558</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6701" b="54030"/>
        <a:stretch>
          <a:fillRect/>
        </a:stretch>
      </xdr:blipFill>
      <xdr:spPr bwMode="auto">
        <a:xfrm>
          <a:off x="13885334" y="18784"/>
          <a:ext cx="1030554" cy="72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880799</xdr:colOff>
      <xdr:row>27</xdr:row>
      <xdr:rowOff>0</xdr:rowOff>
    </xdr:from>
    <xdr:ext cx="1027113" cy="712996"/>
    <xdr:pic>
      <xdr:nvPicPr>
        <xdr:cNvPr id="4" name="Picture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6701" b="54030"/>
        <a:stretch>
          <a:fillRect/>
        </a:stretch>
      </xdr:blipFill>
      <xdr:spPr bwMode="auto">
        <a:xfrm>
          <a:off x="13887716" y="6580451"/>
          <a:ext cx="1027113" cy="712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915987</xdr:colOff>
      <xdr:row>37</xdr:row>
      <xdr:rowOff>19048</xdr:rowOff>
    </xdr:from>
    <xdr:to>
      <xdr:col>12</xdr:col>
      <xdr:colOff>920751</xdr:colOff>
      <xdr:row>57</xdr:row>
      <xdr:rowOff>87841</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934999</xdr:colOff>
      <xdr:row>2</xdr:row>
      <xdr:rowOff>134491</xdr:rowOff>
    </xdr:from>
    <xdr:to>
      <xdr:col>15</xdr:col>
      <xdr:colOff>21774</xdr:colOff>
      <xdr:row>4</xdr:row>
      <xdr:rowOff>2122</xdr:rowOff>
    </xdr:to>
    <xdr:sp macro="" textlink="">
      <xdr:nvSpPr>
        <xdr:cNvPr id="5" name="Isosceles Triangle 4">
          <a:extLst>
            <a:ext uri="{FF2B5EF4-FFF2-40B4-BE49-F238E27FC236}">
              <a16:creationId xmlns:a16="http://schemas.microsoft.com/office/drawing/2014/main" id="{00000000-0008-0000-0200-000005000000}"/>
            </a:ext>
          </a:extLst>
        </xdr:cNvPr>
        <xdr:cNvSpPr/>
      </xdr:nvSpPr>
      <xdr:spPr bwMode="auto">
        <a:xfrm rot="2706868">
          <a:off x="16308446" y="1029744"/>
          <a:ext cx="267681" cy="134525"/>
        </a:xfrm>
        <a:prstGeom prst="triangl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ylorg\Desktop\TACTICS\Feed%20Budgets\One%20Page%20Monthly%20Feed%20Budget%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 Budget"/>
      <sheetName val="Graphs"/>
      <sheetName val="Unlocked Feed Budget"/>
    </sheetNames>
    <sheetDataSet>
      <sheetData sheetId="0">
        <row r="8">
          <cell r="D8">
            <v>42551</v>
          </cell>
          <cell r="E8">
            <v>42582</v>
          </cell>
          <cell r="F8">
            <v>42613</v>
          </cell>
          <cell r="G8">
            <v>42643</v>
          </cell>
          <cell r="H8">
            <v>42674</v>
          </cell>
          <cell r="I8">
            <v>42704</v>
          </cell>
          <cell r="J8">
            <v>42735</v>
          </cell>
          <cell r="K8">
            <v>42766</v>
          </cell>
          <cell r="L8">
            <v>42794</v>
          </cell>
          <cell r="M8">
            <v>42825</v>
          </cell>
          <cell r="N8">
            <v>42855</v>
          </cell>
          <cell r="O8">
            <v>42886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V146"/>
  <sheetViews>
    <sheetView showGridLines="0" showRowColHeaders="0" tabSelected="1" topLeftCell="A4" zoomScaleNormal="100" workbookViewId="0">
      <selection activeCell="C21" sqref="C21:D21"/>
    </sheetView>
  </sheetViews>
  <sheetFormatPr defaultColWidth="11.42578125" defaultRowHeight="15" x14ac:dyDescent="0.2"/>
  <cols>
    <col min="1" max="1" width="3.140625" style="6" customWidth="1"/>
    <col min="2" max="2" width="39.28515625" style="6" customWidth="1"/>
    <col min="3" max="4" width="16" style="6" customWidth="1"/>
    <col min="5" max="5" width="15.7109375" style="254" customWidth="1"/>
    <col min="6" max="16" width="15.7109375" style="6" customWidth="1"/>
    <col min="17" max="17" width="10" style="6" customWidth="1"/>
    <col min="18" max="18" width="19.7109375" style="6" customWidth="1"/>
    <col min="19" max="27" width="11.42578125" style="6" customWidth="1"/>
    <col min="28" max="29" width="10" style="6" customWidth="1"/>
    <col min="30" max="207" width="11.42578125" style="6" customWidth="1"/>
    <col min="208" max="208" width="2" style="6" customWidth="1"/>
    <col min="209" max="257" width="11.42578125" style="6"/>
    <col min="258" max="258" width="39.28515625" style="6" customWidth="1"/>
    <col min="259" max="260" width="16" style="6" customWidth="1"/>
    <col min="261" max="272" width="15.7109375" style="6" customWidth="1"/>
    <col min="273" max="273" width="10" style="6" customWidth="1"/>
    <col min="274" max="274" width="19.7109375" style="6" customWidth="1"/>
    <col min="275" max="283" width="11.42578125" style="6" customWidth="1"/>
    <col min="284" max="285" width="10" style="6" customWidth="1"/>
    <col min="286" max="463" width="11.42578125" style="6" customWidth="1"/>
    <col min="464" max="464" width="2" style="6" customWidth="1"/>
    <col min="465" max="513" width="11.42578125" style="6"/>
    <col min="514" max="514" width="39.28515625" style="6" customWidth="1"/>
    <col min="515" max="516" width="16" style="6" customWidth="1"/>
    <col min="517" max="528" width="15.7109375" style="6" customWidth="1"/>
    <col min="529" max="529" width="10" style="6" customWidth="1"/>
    <col min="530" max="530" width="19.7109375" style="6" customWidth="1"/>
    <col min="531" max="539" width="11.42578125" style="6" customWidth="1"/>
    <col min="540" max="541" width="10" style="6" customWidth="1"/>
    <col min="542" max="719" width="11.42578125" style="6" customWidth="1"/>
    <col min="720" max="720" width="2" style="6" customWidth="1"/>
    <col min="721" max="769" width="11.42578125" style="6"/>
    <col min="770" max="770" width="39.28515625" style="6" customWidth="1"/>
    <col min="771" max="772" width="16" style="6" customWidth="1"/>
    <col min="773" max="784" width="15.7109375" style="6" customWidth="1"/>
    <col min="785" max="785" width="10" style="6" customWidth="1"/>
    <col min="786" max="786" width="19.7109375" style="6" customWidth="1"/>
    <col min="787" max="795" width="11.42578125" style="6" customWidth="1"/>
    <col min="796" max="797" width="10" style="6" customWidth="1"/>
    <col min="798" max="975" width="11.42578125" style="6" customWidth="1"/>
    <col min="976" max="976" width="2" style="6" customWidth="1"/>
    <col min="977" max="1025" width="11.42578125" style="6"/>
    <col min="1026" max="1026" width="39.28515625" style="6" customWidth="1"/>
    <col min="1027" max="1028" width="16" style="6" customWidth="1"/>
    <col min="1029" max="1040" width="15.7109375" style="6" customWidth="1"/>
    <col min="1041" max="1041" width="10" style="6" customWidth="1"/>
    <col min="1042" max="1042" width="19.7109375" style="6" customWidth="1"/>
    <col min="1043" max="1051" width="11.42578125" style="6" customWidth="1"/>
    <col min="1052" max="1053" width="10" style="6" customWidth="1"/>
    <col min="1054" max="1231" width="11.42578125" style="6" customWidth="1"/>
    <col min="1232" max="1232" width="2" style="6" customWidth="1"/>
    <col min="1233" max="1281" width="11.42578125" style="6"/>
    <col min="1282" max="1282" width="39.28515625" style="6" customWidth="1"/>
    <col min="1283" max="1284" width="16" style="6" customWidth="1"/>
    <col min="1285" max="1296" width="15.7109375" style="6" customWidth="1"/>
    <col min="1297" max="1297" width="10" style="6" customWidth="1"/>
    <col min="1298" max="1298" width="19.7109375" style="6" customWidth="1"/>
    <col min="1299" max="1307" width="11.42578125" style="6" customWidth="1"/>
    <col min="1308" max="1309" width="10" style="6" customWidth="1"/>
    <col min="1310" max="1487" width="11.42578125" style="6" customWidth="1"/>
    <col min="1488" max="1488" width="2" style="6" customWidth="1"/>
    <col min="1489" max="1537" width="11.42578125" style="6"/>
    <col min="1538" max="1538" width="39.28515625" style="6" customWidth="1"/>
    <col min="1539" max="1540" width="16" style="6" customWidth="1"/>
    <col min="1541" max="1552" width="15.7109375" style="6" customWidth="1"/>
    <col min="1553" max="1553" width="10" style="6" customWidth="1"/>
    <col min="1554" max="1554" width="19.7109375" style="6" customWidth="1"/>
    <col min="1555" max="1563" width="11.42578125" style="6" customWidth="1"/>
    <col min="1564" max="1565" width="10" style="6" customWidth="1"/>
    <col min="1566" max="1743" width="11.42578125" style="6" customWidth="1"/>
    <col min="1744" max="1744" width="2" style="6" customWidth="1"/>
    <col min="1745" max="1793" width="11.42578125" style="6"/>
    <col min="1794" max="1794" width="39.28515625" style="6" customWidth="1"/>
    <col min="1795" max="1796" width="16" style="6" customWidth="1"/>
    <col min="1797" max="1808" width="15.7109375" style="6" customWidth="1"/>
    <col min="1809" max="1809" width="10" style="6" customWidth="1"/>
    <col min="1810" max="1810" width="19.7109375" style="6" customWidth="1"/>
    <col min="1811" max="1819" width="11.42578125" style="6" customWidth="1"/>
    <col min="1820" max="1821" width="10" style="6" customWidth="1"/>
    <col min="1822" max="1999" width="11.42578125" style="6" customWidth="1"/>
    <col min="2000" max="2000" width="2" style="6" customWidth="1"/>
    <col min="2001" max="2049" width="11.42578125" style="6"/>
    <col min="2050" max="2050" width="39.28515625" style="6" customWidth="1"/>
    <col min="2051" max="2052" width="16" style="6" customWidth="1"/>
    <col min="2053" max="2064" width="15.7109375" style="6" customWidth="1"/>
    <col min="2065" max="2065" width="10" style="6" customWidth="1"/>
    <col min="2066" max="2066" width="19.7109375" style="6" customWidth="1"/>
    <col min="2067" max="2075" width="11.42578125" style="6" customWidth="1"/>
    <col min="2076" max="2077" width="10" style="6" customWidth="1"/>
    <col min="2078" max="2255" width="11.42578125" style="6" customWidth="1"/>
    <col min="2256" max="2256" width="2" style="6" customWidth="1"/>
    <col min="2257" max="2305" width="11.42578125" style="6"/>
    <col min="2306" max="2306" width="39.28515625" style="6" customWidth="1"/>
    <col min="2307" max="2308" width="16" style="6" customWidth="1"/>
    <col min="2309" max="2320" width="15.7109375" style="6" customWidth="1"/>
    <col min="2321" max="2321" width="10" style="6" customWidth="1"/>
    <col min="2322" max="2322" width="19.7109375" style="6" customWidth="1"/>
    <col min="2323" max="2331" width="11.42578125" style="6" customWidth="1"/>
    <col min="2332" max="2333" width="10" style="6" customWidth="1"/>
    <col min="2334" max="2511" width="11.42578125" style="6" customWidth="1"/>
    <col min="2512" max="2512" width="2" style="6" customWidth="1"/>
    <col min="2513" max="2561" width="11.42578125" style="6"/>
    <col min="2562" max="2562" width="39.28515625" style="6" customWidth="1"/>
    <col min="2563" max="2564" width="16" style="6" customWidth="1"/>
    <col min="2565" max="2576" width="15.7109375" style="6" customWidth="1"/>
    <col min="2577" max="2577" width="10" style="6" customWidth="1"/>
    <col min="2578" max="2578" width="19.7109375" style="6" customWidth="1"/>
    <col min="2579" max="2587" width="11.42578125" style="6" customWidth="1"/>
    <col min="2588" max="2589" width="10" style="6" customWidth="1"/>
    <col min="2590" max="2767" width="11.42578125" style="6" customWidth="1"/>
    <col min="2768" max="2768" width="2" style="6" customWidth="1"/>
    <col min="2769" max="2817" width="11.42578125" style="6"/>
    <col min="2818" max="2818" width="39.28515625" style="6" customWidth="1"/>
    <col min="2819" max="2820" width="16" style="6" customWidth="1"/>
    <col min="2821" max="2832" width="15.7109375" style="6" customWidth="1"/>
    <col min="2833" max="2833" width="10" style="6" customWidth="1"/>
    <col min="2834" max="2834" width="19.7109375" style="6" customWidth="1"/>
    <col min="2835" max="2843" width="11.42578125" style="6" customWidth="1"/>
    <col min="2844" max="2845" width="10" style="6" customWidth="1"/>
    <col min="2846" max="3023" width="11.42578125" style="6" customWidth="1"/>
    <col min="3024" max="3024" width="2" style="6" customWidth="1"/>
    <col min="3025" max="3073" width="11.42578125" style="6"/>
    <col min="3074" max="3074" width="39.28515625" style="6" customWidth="1"/>
    <col min="3075" max="3076" width="16" style="6" customWidth="1"/>
    <col min="3077" max="3088" width="15.7109375" style="6" customWidth="1"/>
    <col min="3089" max="3089" width="10" style="6" customWidth="1"/>
    <col min="3090" max="3090" width="19.7109375" style="6" customWidth="1"/>
    <col min="3091" max="3099" width="11.42578125" style="6" customWidth="1"/>
    <col min="3100" max="3101" width="10" style="6" customWidth="1"/>
    <col min="3102" max="3279" width="11.42578125" style="6" customWidth="1"/>
    <col min="3280" max="3280" width="2" style="6" customWidth="1"/>
    <col min="3281" max="3329" width="11.42578125" style="6"/>
    <col min="3330" max="3330" width="39.28515625" style="6" customWidth="1"/>
    <col min="3331" max="3332" width="16" style="6" customWidth="1"/>
    <col min="3333" max="3344" width="15.7109375" style="6" customWidth="1"/>
    <col min="3345" max="3345" width="10" style="6" customWidth="1"/>
    <col min="3346" max="3346" width="19.7109375" style="6" customWidth="1"/>
    <col min="3347" max="3355" width="11.42578125" style="6" customWidth="1"/>
    <col min="3356" max="3357" width="10" style="6" customWidth="1"/>
    <col min="3358" max="3535" width="11.42578125" style="6" customWidth="1"/>
    <col min="3536" max="3536" width="2" style="6" customWidth="1"/>
    <col min="3537" max="3585" width="11.42578125" style="6"/>
    <col min="3586" max="3586" width="39.28515625" style="6" customWidth="1"/>
    <col min="3587" max="3588" width="16" style="6" customWidth="1"/>
    <col min="3589" max="3600" width="15.7109375" style="6" customWidth="1"/>
    <col min="3601" max="3601" width="10" style="6" customWidth="1"/>
    <col min="3602" max="3602" width="19.7109375" style="6" customWidth="1"/>
    <col min="3603" max="3611" width="11.42578125" style="6" customWidth="1"/>
    <col min="3612" max="3613" width="10" style="6" customWidth="1"/>
    <col min="3614" max="3791" width="11.42578125" style="6" customWidth="1"/>
    <col min="3792" max="3792" width="2" style="6" customWidth="1"/>
    <col min="3793" max="3841" width="11.42578125" style="6"/>
    <col min="3842" max="3842" width="39.28515625" style="6" customWidth="1"/>
    <col min="3843" max="3844" width="16" style="6" customWidth="1"/>
    <col min="3845" max="3856" width="15.7109375" style="6" customWidth="1"/>
    <col min="3857" max="3857" width="10" style="6" customWidth="1"/>
    <col min="3858" max="3858" width="19.7109375" style="6" customWidth="1"/>
    <col min="3859" max="3867" width="11.42578125" style="6" customWidth="1"/>
    <col min="3868" max="3869" width="10" style="6" customWidth="1"/>
    <col min="3870" max="4047" width="11.42578125" style="6" customWidth="1"/>
    <col min="4048" max="4048" width="2" style="6" customWidth="1"/>
    <col min="4049" max="4097" width="11.42578125" style="6"/>
    <col min="4098" max="4098" width="39.28515625" style="6" customWidth="1"/>
    <col min="4099" max="4100" width="16" style="6" customWidth="1"/>
    <col min="4101" max="4112" width="15.7109375" style="6" customWidth="1"/>
    <col min="4113" max="4113" width="10" style="6" customWidth="1"/>
    <col min="4114" max="4114" width="19.7109375" style="6" customWidth="1"/>
    <col min="4115" max="4123" width="11.42578125" style="6" customWidth="1"/>
    <col min="4124" max="4125" width="10" style="6" customWidth="1"/>
    <col min="4126" max="4303" width="11.42578125" style="6" customWidth="1"/>
    <col min="4304" max="4304" width="2" style="6" customWidth="1"/>
    <col min="4305" max="4353" width="11.42578125" style="6"/>
    <col min="4354" max="4354" width="39.28515625" style="6" customWidth="1"/>
    <col min="4355" max="4356" width="16" style="6" customWidth="1"/>
    <col min="4357" max="4368" width="15.7109375" style="6" customWidth="1"/>
    <col min="4369" max="4369" width="10" style="6" customWidth="1"/>
    <col min="4370" max="4370" width="19.7109375" style="6" customWidth="1"/>
    <col min="4371" max="4379" width="11.42578125" style="6" customWidth="1"/>
    <col min="4380" max="4381" width="10" style="6" customWidth="1"/>
    <col min="4382" max="4559" width="11.42578125" style="6" customWidth="1"/>
    <col min="4560" max="4560" width="2" style="6" customWidth="1"/>
    <col min="4561" max="4609" width="11.42578125" style="6"/>
    <col min="4610" max="4610" width="39.28515625" style="6" customWidth="1"/>
    <col min="4611" max="4612" width="16" style="6" customWidth="1"/>
    <col min="4613" max="4624" width="15.7109375" style="6" customWidth="1"/>
    <col min="4625" max="4625" width="10" style="6" customWidth="1"/>
    <col min="4626" max="4626" width="19.7109375" style="6" customWidth="1"/>
    <col min="4627" max="4635" width="11.42578125" style="6" customWidth="1"/>
    <col min="4636" max="4637" width="10" style="6" customWidth="1"/>
    <col min="4638" max="4815" width="11.42578125" style="6" customWidth="1"/>
    <col min="4816" max="4816" width="2" style="6" customWidth="1"/>
    <col min="4817" max="4865" width="11.42578125" style="6"/>
    <col min="4866" max="4866" width="39.28515625" style="6" customWidth="1"/>
    <col min="4867" max="4868" width="16" style="6" customWidth="1"/>
    <col min="4869" max="4880" width="15.7109375" style="6" customWidth="1"/>
    <col min="4881" max="4881" width="10" style="6" customWidth="1"/>
    <col min="4882" max="4882" width="19.7109375" style="6" customWidth="1"/>
    <col min="4883" max="4891" width="11.42578125" style="6" customWidth="1"/>
    <col min="4892" max="4893" width="10" style="6" customWidth="1"/>
    <col min="4894" max="5071" width="11.42578125" style="6" customWidth="1"/>
    <col min="5072" max="5072" width="2" style="6" customWidth="1"/>
    <col min="5073" max="5121" width="11.42578125" style="6"/>
    <col min="5122" max="5122" width="39.28515625" style="6" customWidth="1"/>
    <col min="5123" max="5124" width="16" style="6" customWidth="1"/>
    <col min="5125" max="5136" width="15.7109375" style="6" customWidth="1"/>
    <col min="5137" max="5137" width="10" style="6" customWidth="1"/>
    <col min="5138" max="5138" width="19.7109375" style="6" customWidth="1"/>
    <col min="5139" max="5147" width="11.42578125" style="6" customWidth="1"/>
    <col min="5148" max="5149" width="10" style="6" customWidth="1"/>
    <col min="5150" max="5327" width="11.42578125" style="6" customWidth="1"/>
    <col min="5328" max="5328" width="2" style="6" customWidth="1"/>
    <col min="5329" max="5377" width="11.42578125" style="6"/>
    <col min="5378" max="5378" width="39.28515625" style="6" customWidth="1"/>
    <col min="5379" max="5380" width="16" style="6" customWidth="1"/>
    <col min="5381" max="5392" width="15.7109375" style="6" customWidth="1"/>
    <col min="5393" max="5393" width="10" style="6" customWidth="1"/>
    <col min="5394" max="5394" width="19.7109375" style="6" customWidth="1"/>
    <col min="5395" max="5403" width="11.42578125" style="6" customWidth="1"/>
    <col min="5404" max="5405" width="10" style="6" customWidth="1"/>
    <col min="5406" max="5583" width="11.42578125" style="6" customWidth="1"/>
    <col min="5584" max="5584" width="2" style="6" customWidth="1"/>
    <col min="5585" max="5633" width="11.42578125" style="6"/>
    <col min="5634" max="5634" width="39.28515625" style="6" customWidth="1"/>
    <col min="5635" max="5636" width="16" style="6" customWidth="1"/>
    <col min="5637" max="5648" width="15.7109375" style="6" customWidth="1"/>
    <col min="5649" max="5649" width="10" style="6" customWidth="1"/>
    <col min="5650" max="5650" width="19.7109375" style="6" customWidth="1"/>
    <col min="5651" max="5659" width="11.42578125" style="6" customWidth="1"/>
    <col min="5660" max="5661" width="10" style="6" customWidth="1"/>
    <col min="5662" max="5839" width="11.42578125" style="6" customWidth="1"/>
    <col min="5840" max="5840" width="2" style="6" customWidth="1"/>
    <col min="5841" max="5889" width="11.42578125" style="6"/>
    <col min="5890" max="5890" width="39.28515625" style="6" customWidth="1"/>
    <col min="5891" max="5892" width="16" style="6" customWidth="1"/>
    <col min="5893" max="5904" width="15.7109375" style="6" customWidth="1"/>
    <col min="5905" max="5905" width="10" style="6" customWidth="1"/>
    <col min="5906" max="5906" width="19.7109375" style="6" customWidth="1"/>
    <col min="5907" max="5915" width="11.42578125" style="6" customWidth="1"/>
    <col min="5916" max="5917" width="10" style="6" customWidth="1"/>
    <col min="5918" max="6095" width="11.42578125" style="6" customWidth="1"/>
    <col min="6096" max="6096" width="2" style="6" customWidth="1"/>
    <col min="6097" max="6145" width="11.42578125" style="6"/>
    <col min="6146" max="6146" width="39.28515625" style="6" customWidth="1"/>
    <col min="6147" max="6148" width="16" style="6" customWidth="1"/>
    <col min="6149" max="6160" width="15.7109375" style="6" customWidth="1"/>
    <col min="6161" max="6161" width="10" style="6" customWidth="1"/>
    <col min="6162" max="6162" width="19.7109375" style="6" customWidth="1"/>
    <col min="6163" max="6171" width="11.42578125" style="6" customWidth="1"/>
    <col min="6172" max="6173" width="10" style="6" customWidth="1"/>
    <col min="6174" max="6351" width="11.42578125" style="6" customWidth="1"/>
    <col min="6352" max="6352" width="2" style="6" customWidth="1"/>
    <col min="6353" max="6401" width="11.42578125" style="6"/>
    <col min="6402" max="6402" width="39.28515625" style="6" customWidth="1"/>
    <col min="6403" max="6404" width="16" style="6" customWidth="1"/>
    <col min="6405" max="6416" width="15.7109375" style="6" customWidth="1"/>
    <col min="6417" max="6417" width="10" style="6" customWidth="1"/>
    <col min="6418" max="6418" width="19.7109375" style="6" customWidth="1"/>
    <col min="6419" max="6427" width="11.42578125" style="6" customWidth="1"/>
    <col min="6428" max="6429" width="10" style="6" customWidth="1"/>
    <col min="6430" max="6607" width="11.42578125" style="6" customWidth="1"/>
    <col min="6608" max="6608" width="2" style="6" customWidth="1"/>
    <col min="6609" max="6657" width="11.42578125" style="6"/>
    <col min="6658" max="6658" width="39.28515625" style="6" customWidth="1"/>
    <col min="6659" max="6660" width="16" style="6" customWidth="1"/>
    <col min="6661" max="6672" width="15.7109375" style="6" customWidth="1"/>
    <col min="6673" max="6673" width="10" style="6" customWidth="1"/>
    <col min="6674" max="6674" width="19.7109375" style="6" customWidth="1"/>
    <col min="6675" max="6683" width="11.42578125" style="6" customWidth="1"/>
    <col min="6684" max="6685" width="10" style="6" customWidth="1"/>
    <col min="6686" max="6863" width="11.42578125" style="6" customWidth="1"/>
    <col min="6864" max="6864" width="2" style="6" customWidth="1"/>
    <col min="6865" max="6913" width="11.42578125" style="6"/>
    <col min="6914" max="6914" width="39.28515625" style="6" customWidth="1"/>
    <col min="6915" max="6916" width="16" style="6" customWidth="1"/>
    <col min="6917" max="6928" width="15.7109375" style="6" customWidth="1"/>
    <col min="6929" max="6929" width="10" style="6" customWidth="1"/>
    <col min="6930" max="6930" width="19.7109375" style="6" customWidth="1"/>
    <col min="6931" max="6939" width="11.42578125" style="6" customWidth="1"/>
    <col min="6940" max="6941" width="10" style="6" customWidth="1"/>
    <col min="6942" max="7119" width="11.42578125" style="6" customWidth="1"/>
    <col min="7120" max="7120" width="2" style="6" customWidth="1"/>
    <col min="7121" max="7169" width="11.42578125" style="6"/>
    <col min="7170" max="7170" width="39.28515625" style="6" customWidth="1"/>
    <col min="7171" max="7172" width="16" style="6" customWidth="1"/>
    <col min="7173" max="7184" width="15.7109375" style="6" customWidth="1"/>
    <col min="7185" max="7185" width="10" style="6" customWidth="1"/>
    <col min="7186" max="7186" width="19.7109375" style="6" customWidth="1"/>
    <col min="7187" max="7195" width="11.42578125" style="6" customWidth="1"/>
    <col min="7196" max="7197" width="10" style="6" customWidth="1"/>
    <col min="7198" max="7375" width="11.42578125" style="6" customWidth="1"/>
    <col min="7376" max="7376" width="2" style="6" customWidth="1"/>
    <col min="7377" max="7425" width="11.42578125" style="6"/>
    <col min="7426" max="7426" width="39.28515625" style="6" customWidth="1"/>
    <col min="7427" max="7428" width="16" style="6" customWidth="1"/>
    <col min="7429" max="7440" width="15.7109375" style="6" customWidth="1"/>
    <col min="7441" max="7441" width="10" style="6" customWidth="1"/>
    <col min="7442" max="7442" width="19.7109375" style="6" customWidth="1"/>
    <col min="7443" max="7451" width="11.42578125" style="6" customWidth="1"/>
    <col min="7452" max="7453" width="10" style="6" customWidth="1"/>
    <col min="7454" max="7631" width="11.42578125" style="6" customWidth="1"/>
    <col min="7632" max="7632" width="2" style="6" customWidth="1"/>
    <col min="7633" max="7681" width="11.42578125" style="6"/>
    <col min="7682" max="7682" width="39.28515625" style="6" customWidth="1"/>
    <col min="7683" max="7684" width="16" style="6" customWidth="1"/>
    <col min="7685" max="7696" width="15.7109375" style="6" customWidth="1"/>
    <col min="7697" max="7697" width="10" style="6" customWidth="1"/>
    <col min="7698" max="7698" width="19.7109375" style="6" customWidth="1"/>
    <col min="7699" max="7707" width="11.42578125" style="6" customWidth="1"/>
    <col min="7708" max="7709" width="10" style="6" customWidth="1"/>
    <col min="7710" max="7887" width="11.42578125" style="6" customWidth="1"/>
    <col min="7888" max="7888" width="2" style="6" customWidth="1"/>
    <col min="7889" max="7937" width="11.42578125" style="6"/>
    <col min="7938" max="7938" width="39.28515625" style="6" customWidth="1"/>
    <col min="7939" max="7940" width="16" style="6" customWidth="1"/>
    <col min="7941" max="7952" width="15.7109375" style="6" customWidth="1"/>
    <col min="7953" max="7953" width="10" style="6" customWidth="1"/>
    <col min="7954" max="7954" width="19.7109375" style="6" customWidth="1"/>
    <col min="7955" max="7963" width="11.42578125" style="6" customWidth="1"/>
    <col min="7964" max="7965" width="10" style="6" customWidth="1"/>
    <col min="7966" max="8143" width="11.42578125" style="6" customWidth="1"/>
    <col min="8144" max="8144" width="2" style="6" customWidth="1"/>
    <col min="8145" max="8193" width="11.42578125" style="6"/>
    <col min="8194" max="8194" width="39.28515625" style="6" customWidth="1"/>
    <col min="8195" max="8196" width="16" style="6" customWidth="1"/>
    <col min="8197" max="8208" width="15.7109375" style="6" customWidth="1"/>
    <col min="8209" max="8209" width="10" style="6" customWidth="1"/>
    <col min="8210" max="8210" width="19.7109375" style="6" customWidth="1"/>
    <col min="8211" max="8219" width="11.42578125" style="6" customWidth="1"/>
    <col min="8220" max="8221" width="10" style="6" customWidth="1"/>
    <col min="8222" max="8399" width="11.42578125" style="6" customWidth="1"/>
    <col min="8400" max="8400" width="2" style="6" customWidth="1"/>
    <col min="8401" max="8449" width="11.42578125" style="6"/>
    <col min="8450" max="8450" width="39.28515625" style="6" customWidth="1"/>
    <col min="8451" max="8452" width="16" style="6" customWidth="1"/>
    <col min="8453" max="8464" width="15.7109375" style="6" customWidth="1"/>
    <col min="8465" max="8465" width="10" style="6" customWidth="1"/>
    <col min="8466" max="8466" width="19.7109375" style="6" customWidth="1"/>
    <col min="8467" max="8475" width="11.42578125" style="6" customWidth="1"/>
    <col min="8476" max="8477" width="10" style="6" customWidth="1"/>
    <col min="8478" max="8655" width="11.42578125" style="6" customWidth="1"/>
    <col min="8656" max="8656" width="2" style="6" customWidth="1"/>
    <col min="8657" max="8705" width="11.42578125" style="6"/>
    <col min="8706" max="8706" width="39.28515625" style="6" customWidth="1"/>
    <col min="8707" max="8708" width="16" style="6" customWidth="1"/>
    <col min="8709" max="8720" width="15.7109375" style="6" customWidth="1"/>
    <col min="8721" max="8721" width="10" style="6" customWidth="1"/>
    <col min="8722" max="8722" width="19.7109375" style="6" customWidth="1"/>
    <col min="8723" max="8731" width="11.42578125" style="6" customWidth="1"/>
    <col min="8732" max="8733" width="10" style="6" customWidth="1"/>
    <col min="8734" max="8911" width="11.42578125" style="6" customWidth="1"/>
    <col min="8912" max="8912" width="2" style="6" customWidth="1"/>
    <col min="8913" max="8961" width="11.42578125" style="6"/>
    <col min="8962" max="8962" width="39.28515625" style="6" customWidth="1"/>
    <col min="8963" max="8964" width="16" style="6" customWidth="1"/>
    <col min="8965" max="8976" width="15.7109375" style="6" customWidth="1"/>
    <col min="8977" max="8977" width="10" style="6" customWidth="1"/>
    <col min="8978" max="8978" width="19.7109375" style="6" customWidth="1"/>
    <col min="8979" max="8987" width="11.42578125" style="6" customWidth="1"/>
    <col min="8988" max="8989" width="10" style="6" customWidth="1"/>
    <col min="8990" max="9167" width="11.42578125" style="6" customWidth="1"/>
    <col min="9168" max="9168" width="2" style="6" customWidth="1"/>
    <col min="9169" max="9217" width="11.42578125" style="6"/>
    <col min="9218" max="9218" width="39.28515625" style="6" customWidth="1"/>
    <col min="9219" max="9220" width="16" style="6" customWidth="1"/>
    <col min="9221" max="9232" width="15.7109375" style="6" customWidth="1"/>
    <col min="9233" max="9233" width="10" style="6" customWidth="1"/>
    <col min="9234" max="9234" width="19.7109375" style="6" customWidth="1"/>
    <col min="9235" max="9243" width="11.42578125" style="6" customWidth="1"/>
    <col min="9244" max="9245" width="10" style="6" customWidth="1"/>
    <col min="9246" max="9423" width="11.42578125" style="6" customWidth="1"/>
    <col min="9424" max="9424" width="2" style="6" customWidth="1"/>
    <col min="9425" max="9473" width="11.42578125" style="6"/>
    <col min="9474" max="9474" width="39.28515625" style="6" customWidth="1"/>
    <col min="9475" max="9476" width="16" style="6" customWidth="1"/>
    <col min="9477" max="9488" width="15.7109375" style="6" customWidth="1"/>
    <col min="9489" max="9489" width="10" style="6" customWidth="1"/>
    <col min="9490" max="9490" width="19.7109375" style="6" customWidth="1"/>
    <col min="9491" max="9499" width="11.42578125" style="6" customWidth="1"/>
    <col min="9500" max="9501" width="10" style="6" customWidth="1"/>
    <col min="9502" max="9679" width="11.42578125" style="6" customWidth="1"/>
    <col min="9680" max="9680" width="2" style="6" customWidth="1"/>
    <col min="9681" max="9729" width="11.42578125" style="6"/>
    <col min="9730" max="9730" width="39.28515625" style="6" customWidth="1"/>
    <col min="9731" max="9732" width="16" style="6" customWidth="1"/>
    <col min="9733" max="9744" width="15.7109375" style="6" customWidth="1"/>
    <col min="9745" max="9745" width="10" style="6" customWidth="1"/>
    <col min="9746" max="9746" width="19.7109375" style="6" customWidth="1"/>
    <col min="9747" max="9755" width="11.42578125" style="6" customWidth="1"/>
    <col min="9756" max="9757" width="10" style="6" customWidth="1"/>
    <col min="9758" max="9935" width="11.42578125" style="6" customWidth="1"/>
    <col min="9936" max="9936" width="2" style="6" customWidth="1"/>
    <col min="9937" max="9985" width="11.42578125" style="6"/>
    <col min="9986" max="9986" width="39.28515625" style="6" customWidth="1"/>
    <col min="9987" max="9988" width="16" style="6" customWidth="1"/>
    <col min="9989" max="10000" width="15.7109375" style="6" customWidth="1"/>
    <col min="10001" max="10001" width="10" style="6" customWidth="1"/>
    <col min="10002" max="10002" width="19.7109375" style="6" customWidth="1"/>
    <col min="10003" max="10011" width="11.42578125" style="6" customWidth="1"/>
    <col min="10012" max="10013" width="10" style="6" customWidth="1"/>
    <col min="10014" max="10191" width="11.42578125" style="6" customWidth="1"/>
    <col min="10192" max="10192" width="2" style="6" customWidth="1"/>
    <col min="10193" max="10241" width="11.42578125" style="6"/>
    <col min="10242" max="10242" width="39.28515625" style="6" customWidth="1"/>
    <col min="10243" max="10244" width="16" style="6" customWidth="1"/>
    <col min="10245" max="10256" width="15.7109375" style="6" customWidth="1"/>
    <col min="10257" max="10257" width="10" style="6" customWidth="1"/>
    <col min="10258" max="10258" width="19.7109375" style="6" customWidth="1"/>
    <col min="10259" max="10267" width="11.42578125" style="6" customWidth="1"/>
    <col min="10268" max="10269" width="10" style="6" customWidth="1"/>
    <col min="10270" max="10447" width="11.42578125" style="6" customWidth="1"/>
    <col min="10448" max="10448" width="2" style="6" customWidth="1"/>
    <col min="10449" max="10497" width="11.42578125" style="6"/>
    <col min="10498" max="10498" width="39.28515625" style="6" customWidth="1"/>
    <col min="10499" max="10500" width="16" style="6" customWidth="1"/>
    <col min="10501" max="10512" width="15.7109375" style="6" customWidth="1"/>
    <col min="10513" max="10513" width="10" style="6" customWidth="1"/>
    <col min="10514" max="10514" width="19.7109375" style="6" customWidth="1"/>
    <col min="10515" max="10523" width="11.42578125" style="6" customWidth="1"/>
    <col min="10524" max="10525" width="10" style="6" customWidth="1"/>
    <col min="10526" max="10703" width="11.42578125" style="6" customWidth="1"/>
    <col min="10704" max="10704" width="2" style="6" customWidth="1"/>
    <col min="10705" max="10753" width="11.42578125" style="6"/>
    <col min="10754" max="10754" width="39.28515625" style="6" customWidth="1"/>
    <col min="10755" max="10756" width="16" style="6" customWidth="1"/>
    <col min="10757" max="10768" width="15.7109375" style="6" customWidth="1"/>
    <col min="10769" max="10769" width="10" style="6" customWidth="1"/>
    <col min="10770" max="10770" width="19.7109375" style="6" customWidth="1"/>
    <col min="10771" max="10779" width="11.42578125" style="6" customWidth="1"/>
    <col min="10780" max="10781" width="10" style="6" customWidth="1"/>
    <col min="10782" max="10959" width="11.42578125" style="6" customWidth="1"/>
    <col min="10960" max="10960" width="2" style="6" customWidth="1"/>
    <col min="10961" max="11009" width="11.42578125" style="6"/>
    <col min="11010" max="11010" width="39.28515625" style="6" customWidth="1"/>
    <col min="11011" max="11012" width="16" style="6" customWidth="1"/>
    <col min="11013" max="11024" width="15.7109375" style="6" customWidth="1"/>
    <col min="11025" max="11025" width="10" style="6" customWidth="1"/>
    <col min="11026" max="11026" width="19.7109375" style="6" customWidth="1"/>
    <col min="11027" max="11035" width="11.42578125" style="6" customWidth="1"/>
    <col min="11036" max="11037" width="10" style="6" customWidth="1"/>
    <col min="11038" max="11215" width="11.42578125" style="6" customWidth="1"/>
    <col min="11216" max="11216" width="2" style="6" customWidth="1"/>
    <col min="11217" max="11265" width="11.42578125" style="6"/>
    <col min="11266" max="11266" width="39.28515625" style="6" customWidth="1"/>
    <col min="11267" max="11268" width="16" style="6" customWidth="1"/>
    <col min="11269" max="11280" width="15.7109375" style="6" customWidth="1"/>
    <col min="11281" max="11281" width="10" style="6" customWidth="1"/>
    <col min="11282" max="11282" width="19.7109375" style="6" customWidth="1"/>
    <col min="11283" max="11291" width="11.42578125" style="6" customWidth="1"/>
    <col min="11292" max="11293" width="10" style="6" customWidth="1"/>
    <col min="11294" max="11471" width="11.42578125" style="6" customWidth="1"/>
    <col min="11472" max="11472" width="2" style="6" customWidth="1"/>
    <col min="11473" max="11521" width="11.42578125" style="6"/>
    <col min="11522" max="11522" width="39.28515625" style="6" customWidth="1"/>
    <col min="11523" max="11524" width="16" style="6" customWidth="1"/>
    <col min="11525" max="11536" width="15.7109375" style="6" customWidth="1"/>
    <col min="11537" max="11537" width="10" style="6" customWidth="1"/>
    <col min="11538" max="11538" width="19.7109375" style="6" customWidth="1"/>
    <col min="11539" max="11547" width="11.42578125" style="6" customWidth="1"/>
    <col min="11548" max="11549" width="10" style="6" customWidth="1"/>
    <col min="11550" max="11727" width="11.42578125" style="6" customWidth="1"/>
    <col min="11728" max="11728" width="2" style="6" customWidth="1"/>
    <col min="11729" max="11777" width="11.42578125" style="6"/>
    <col min="11778" max="11778" width="39.28515625" style="6" customWidth="1"/>
    <col min="11779" max="11780" width="16" style="6" customWidth="1"/>
    <col min="11781" max="11792" width="15.7109375" style="6" customWidth="1"/>
    <col min="11793" max="11793" width="10" style="6" customWidth="1"/>
    <col min="11794" max="11794" width="19.7109375" style="6" customWidth="1"/>
    <col min="11795" max="11803" width="11.42578125" style="6" customWidth="1"/>
    <col min="11804" max="11805" width="10" style="6" customWidth="1"/>
    <col min="11806" max="11983" width="11.42578125" style="6" customWidth="1"/>
    <col min="11984" max="11984" width="2" style="6" customWidth="1"/>
    <col min="11985" max="12033" width="11.42578125" style="6"/>
    <col min="12034" max="12034" width="39.28515625" style="6" customWidth="1"/>
    <col min="12035" max="12036" width="16" style="6" customWidth="1"/>
    <col min="12037" max="12048" width="15.7109375" style="6" customWidth="1"/>
    <col min="12049" max="12049" width="10" style="6" customWidth="1"/>
    <col min="12050" max="12050" width="19.7109375" style="6" customWidth="1"/>
    <col min="12051" max="12059" width="11.42578125" style="6" customWidth="1"/>
    <col min="12060" max="12061" width="10" style="6" customWidth="1"/>
    <col min="12062" max="12239" width="11.42578125" style="6" customWidth="1"/>
    <col min="12240" max="12240" width="2" style="6" customWidth="1"/>
    <col min="12241" max="12289" width="11.42578125" style="6"/>
    <col min="12290" max="12290" width="39.28515625" style="6" customWidth="1"/>
    <col min="12291" max="12292" width="16" style="6" customWidth="1"/>
    <col min="12293" max="12304" width="15.7109375" style="6" customWidth="1"/>
    <col min="12305" max="12305" width="10" style="6" customWidth="1"/>
    <col min="12306" max="12306" width="19.7109375" style="6" customWidth="1"/>
    <col min="12307" max="12315" width="11.42578125" style="6" customWidth="1"/>
    <col min="12316" max="12317" width="10" style="6" customWidth="1"/>
    <col min="12318" max="12495" width="11.42578125" style="6" customWidth="1"/>
    <col min="12496" max="12496" width="2" style="6" customWidth="1"/>
    <col min="12497" max="12545" width="11.42578125" style="6"/>
    <col min="12546" max="12546" width="39.28515625" style="6" customWidth="1"/>
    <col min="12547" max="12548" width="16" style="6" customWidth="1"/>
    <col min="12549" max="12560" width="15.7109375" style="6" customWidth="1"/>
    <col min="12561" max="12561" width="10" style="6" customWidth="1"/>
    <col min="12562" max="12562" width="19.7109375" style="6" customWidth="1"/>
    <col min="12563" max="12571" width="11.42578125" style="6" customWidth="1"/>
    <col min="12572" max="12573" width="10" style="6" customWidth="1"/>
    <col min="12574" max="12751" width="11.42578125" style="6" customWidth="1"/>
    <col min="12752" max="12752" width="2" style="6" customWidth="1"/>
    <col min="12753" max="12801" width="11.42578125" style="6"/>
    <col min="12802" max="12802" width="39.28515625" style="6" customWidth="1"/>
    <col min="12803" max="12804" width="16" style="6" customWidth="1"/>
    <col min="12805" max="12816" width="15.7109375" style="6" customWidth="1"/>
    <col min="12817" max="12817" width="10" style="6" customWidth="1"/>
    <col min="12818" max="12818" width="19.7109375" style="6" customWidth="1"/>
    <col min="12819" max="12827" width="11.42578125" style="6" customWidth="1"/>
    <col min="12828" max="12829" width="10" style="6" customWidth="1"/>
    <col min="12830" max="13007" width="11.42578125" style="6" customWidth="1"/>
    <col min="13008" max="13008" width="2" style="6" customWidth="1"/>
    <col min="13009" max="13057" width="11.42578125" style="6"/>
    <col min="13058" max="13058" width="39.28515625" style="6" customWidth="1"/>
    <col min="13059" max="13060" width="16" style="6" customWidth="1"/>
    <col min="13061" max="13072" width="15.7109375" style="6" customWidth="1"/>
    <col min="13073" max="13073" width="10" style="6" customWidth="1"/>
    <col min="13074" max="13074" width="19.7109375" style="6" customWidth="1"/>
    <col min="13075" max="13083" width="11.42578125" style="6" customWidth="1"/>
    <col min="13084" max="13085" width="10" style="6" customWidth="1"/>
    <col min="13086" max="13263" width="11.42578125" style="6" customWidth="1"/>
    <col min="13264" max="13264" width="2" style="6" customWidth="1"/>
    <col min="13265" max="13313" width="11.42578125" style="6"/>
    <col min="13314" max="13314" width="39.28515625" style="6" customWidth="1"/>
    <col min="13315" max="13316" width="16" style="6" customWidth="1"/>
    <col min="13317" max="13328" width="15.7109375" style="6" customWidth="1"/>
    <col min="13329" max="13329" width="10" style="6" customWidth="1"/>
    <col min="13330" max="13330" width="19.7109375" style="6" customWidth="1"/>
    <col min="13331" max="13339" width="11.42578125" style="6" customWidth="1"/>
    <col min="13340" max="13341" width="10" style="6" customWidth="1"/>
    <col min="13342" max="13519" width="11.42578125" style="6" customWidth="1"/>
    <col min="13520" max="13520" width="2" style="6" customWidth="1"/>
    <col min="13521" max="13569" width="11.42578125" style="6"/>
    <col min="13570" max="13570" width="39.28515625" style="6" customWidth="1"/>
    <col min="13571" max="13572" width="16" style="6" customWidth="1"/>
    <col min="13573" max="13584" width="15.7109375" style="6" customWidth="1"/>
    <col min="13585" max="13585" width="10" style="6" customWidth="1"/>
    <col min="13586" max="13586" width="19.7109375" style="6" customWidth="1"/>
    <col min="13587" max="13595" width="11.42578125" style="6" customWidth="1"/>
    <col min="13596" max="13597" width="10" style="6" customWidth="1"/>
    <col min="13598" max="13775" width="11.42578125" style="6" customWidth="1"/>
    <col min="13776" max="13776" width="2" style="6" customWidth="1"/>
    <col min="13777" max="13825" width="11.42578125" style="6"/>
    <col min="13826" max="13826" width="39.28515625" style="6" customWidth="1"/>
    <col min="13827" max="13828" width="16" style="6" customWidth="1"/>
    <col min="13829" max="13840" width="15.7109375" style="6" customWidth="1"/>
    <col min="13841" max="13841" width="10" style="6" customWidth="1"/>
    <col min="13842" max="13842" width="19.7109375" style="6" customWidth="1"/>
    <col min="13843" max="13851" width="11.42578125" style="6" customWidth="1"/>
    <col min="13852" max="13853" width="10" style="6" customWidth="1"/>
    <col min="13854" max="14031" width="11.42578125" style="6" customWidth="1"/>
    <col min="14032" max="14032" width="2" style="6" customWidth="1"/>
    <col min="14033" max="14081" width="11.42578125" style="6"/>
    <col min="14082" max="14082" width="39.28515625" style="6" customWidth="1"/>
    <col min="14083" max="14084" width="16" style="6" customWidth="1"/>
    <col min="14085" max="14096" width="15.7109375" style="6" customWidth="1"/>
    <col min="14097" max="14097" width="10" style="6" customWidth="1"/>
    <col min="14098" max="14098" width="19.7109375" style="6" customWidth="1"/>
    <col min="14099" max="14107" width="11.42578125" style="6" customWidth="1"/>
    <col min="14108" max="14109" width="10" style="6" customWidth="1"/>
    <col min="14110" max="14287" width="11.42578125" style="6" customWidth="1"/>
    <col min="14288" max="14288" width="2" style="6" customWidth="1"/>
    <col min="14289" max="14337" width="11.42578125" style="6"/>
    <col min="14338" max="14338" width="39.28515625" style="6" customWidth="1"/>
    <col min="14339" max="14340" width="16" style="6" customWidth="1"/>
    <col min="14341" max="14352" width="15.7109375" style="6" customWidth="1"/>
    <col min="14353" max="14353" width="10" style="6" customWidth="1"/>
    <col min="14354" max="14354" width="19.7109375" style="6" customWidth="1"/>
    <col min="14355" max="14363" width="11.42578125" style="6" customWidth="1"/>
    <col min="14364" max="14365" width="10" style="6" customWidth="1"/>
    <col min="14366" max="14543" width="11.42578125" style="6" customWidth="1"/>
    <col min="14544" max="14544" width="2" style="6" customWidth="1"/>
    <col min="14545" max="14593" width="11.42578125" style="6"/>
    <col min="14594" max="14594" width="39.28515625" style="6" customWidth="1"/>
    <col min="14595" max="14596" width="16" style="6" customWidth="1"/>
    <col min="14597" max="14608" width="15.7109375" style="6" customWidth="1"/>
    <col min="14609" max="14609" width="10" style="6" customWidth="1"/>
    <col min="14610" max="14610" width="19.7109375" style="6" customWidth="1"/>
    <col min="14611" max="14619" width="11.42578125" style="6" customWidth="1"/>
    <col min="14620" max="14621" width="10" style="6" customWidth="1"/>
    <col min="14622" max="14799" width="11.42578125" style="6" customWidth="1"/>
    <col min="14800" max="14800" width="2" style="6" customWidth="1"/>
    <col min="14801" max="14849" width="11.42578125" style="6"/>
    <col min="14850" max="14850" width="39.28515625" style="6" customWidth="1"/>
    <col min="14851" max="14852" width="16" style="6" customWidth="1"/>
    <col min="14853" max="14864" width="15.7109375" style="6" customWidth="1"/>
    <col min="14865" max="14865" width="10" style="6" customWidth="1"/>
    <col min="14866" max="14866" width="19.7109375" style="6" customWidth="1"/>
    <col min="14867" max="14875" width="11.42578125" style="6" customWidth="1"/>
    <col min="14876" max="14877" width="10" style="6" customWidth="1"/>
    <col min="14878" max="15055" width="11.42578125" style="6" customWidth="1"/>
    <col min="15056" max="15056" width="2" style="6" customWidth="1"/>
    <col min="15057" max="15105" width="11.42578125" style="6"/>
    <col min="15106" max="15106" width="39.28515625" style="6" customWidth="1"/>
    <col min="15107" max="15108" width="16" style="6" customWidth="1"/>
    <col min="15109" max="15120" width="15.7109375" style="6" customWidth="1"/>
    <col min="15121" max="15121" width="10" style="6" customWidth="1"/>
    <col min="15122" max="15122" width="19.7109375" style="6" customWidth="1"/>
    <col min="15123" max="15131" width="11.42578125" style="6" customWidth="1"/>
    <col min="15132" max="15133" width="10" style="6" customWidth="1"/>
    <col min="15134" max="15311" width="11.42578125" style="6" customWidth="1"/>
    <col min="15312" max="15312" width="2" style="6" customWidth="1"/>
    <col min="15313" max="15361" width="11.42578125" style="6"/>
    <col min="15362" max="15362" width="39.28515625" style="6" customWidth="1"/>
    <col min="15363" max="15364" width="16" style="6" customWidth="1"/>
    <col min="15365" max="15376" width="15.7109375" style="6" customWidth="1"/>
    <col min="15377" max="15377" width="10" style="6" customWidth="1"/>
    <col min="15378" max="15378" width="19.7109375" style="6" customWidth="1"/>
    <col min="15379" max="15387" width="11.42578125" style="6" customWidth="1"/>
    <col min="15388" max="15389" width="10" style="6" customWidth="1"/>
    <col min="15390" max="15567" width="11.42578125" style="6" customWidth="1"/>
    <col min="15568" max="15568" width="2" style="6" customWidth="1"/>
    <col min="15569" max="15617" width="11.42578125" style="6"/>
    <col min="15618" max="15618" width="39.28515625" style="6" customWidth="1"/>
    <col min="15619" max="15620" width="16" style="6" customWidth="1"/>
    <col min="15621" max="15632" width="15.7109375" style="6" customWidth="1"/>
    <col min="15633" max="15633" width="10" style="6" customWidth="1"/>
    <col min="15634" max="15634" width="19.7109375" style="6" customWidth="1"/>
    <col min="15635" max="15643" width="11.42578125" style="6" customWidth="1"/>
    <col min="15644" max="15645" width="10" style="6" customWidth="1"/>
    <col min="15646" max="15823" width="11.42578125" style="6" customWidth="1"/>
    <col min="15824" max="15824" width="2" style="6" customWidth="1"/>
    <col min="15825" max="15873" width="11.42578125" style="6"/>
    <col min="15874" max="15874" width="39.28515625" style="6" customWidth="1"/>
    <col min="15875" max="15876" width="16" style="6" customWidth="1"/>
    <col min="15877" max="15888" width="15.7109375" style="6" customWidth="1"/>
    <col min="15889" max="15889" width="10" style="6" customWidth="1"/>
    <col min="15890" max="15890" width="19.7109375" style="6" customWidth="1"/>
    <col min="15891" max="15899" width="11.42578125" style="6" customWidth="1"/>
    <col min="15900" max="15901" width="10" style="6" customWidth="1"/>
    <col min="15902" max="16079" width="11.42578125" style="6" customWidth="1"/>
    <col min="16080" max="16080" width="2" style="6" customWidth="1"/>
    <col min="16081" max="16129" width="11.42578125" style="6"/>
    <col min="16130" max="16130" width="39.28515625" style="6" customWidth="1"/>
    <col min="16131" max="16132" width="16" style="6" customWidth="1"/>
    <col min="16133" max="16144" width="15.7109375" style="6" customWidth="1"/>
    <col min="16145" max="16145" width="10" style="6" customWidth="1"/>
    <col min="16146" max="16146" width="19.7109375" style="6" customWidth="1"/>
    <col min="16147" max="16155" width="11.42578125" style="6" customWidth="1"/>
    <col min="16156" max="16157" width="10" style="6" customWidth="1"/>
    <col min="16158" max="16335" width="11.42578125" style="6" customWidth="1"/>
    <col min="16336" max="16336" width="2" style="6" customWidth="1"/>
    <col min="16337" max="16384" width="11.42578125" style="6"/>
  </cols>
  <sheetData>
    <row r="1" spans="2:17" ht="57.75" customHeight="1" thickTop="1" x14ac:dyDescent="0.2">
      <c r="B1" s="1" t="s">
        <v>0</v>
      </c>
      <c r="C1" s="2"/>
      <c r="D1" s="3"/>
      <c r="E1" s="252"/>
      <c r="F1" s="2"/>
      <c r="G1" s="2"/>
      <c r="H1" s="2"/>
      <c r="I1" s="2"/>
      <c r="J1" s="2"/>
      <c r="K1" s="2"/>
      <c r="L1" s="2"/>
      <c r="M1" s="2"/>
      <c r="N1" s="2"/>
      <c r="O1" s="2"/>
      <c r="P1" s="4"/>
      <c r="Q1" s="5"/>
    </row>
    <row r="2" spans="2:17" ht="7.5" customHeight="1" x14ac:dyDescent="0.25">
      <c r="B2" s="7"/>
      <c r="C2" s="8"/>
      <c r="D2" s="8"/>
      <c r="P2" s="10"/>
    </row>
    <row r="3" spans="2:17" ht="15.75" x14ac:dyDescent="0.25">
      <c r="B3" s="11" t="s">
        <v>1</v>
      </c>
      <c r="C3" s="314"/>
      <c r="D3" s="314"/>
      <c r="E3" s="255"/>
      <c r="F3" s="12" t="s">
        <v>2</v>
      </c>
      <c r="H3" s="314"/>
      <c r="I3" s="314"/>
      <c r="K3" s="12" t="s">
        <v>3</v>
      </c>
      <c r="L3" s="6" t="s">
        <v>4</v>
      </c>
      <c r="O3" s="141" t="s">
        <v>122</v>
      </c>
      <c r="P3" s="10"/>
    </row>
    <row r="4" spans="2:17" ht="15.75" x14ac:dyDescent="0.25">
      <c r="B4" s="11" t="s">
        <v>5</v>
      </c>
      <c r="C4" s="314"/>
      <c r="D4" s="314"/>
      <c r="E4" s="255"/>
      <c r="F4" s="12" t="s">
        <v>6</v>
      </c>
      <c r="H4" s="315"/>
      <c r="I4" s="315"/>
      <c r="L4" s="6" t="s">
        <v>7</v>
      </c>
      <c r="P4" s="10"/>
    </row>
    <row r="5" spans="2:17" ht="9" customHeight="1" thickBot="1" x14ac:dyDescent="0.25">
      <c r="B5" s="13"/>
      <c r="C5" s="14"/>
      <c r="D5" s="14"/>
      <c r="P5" s="10"/>
    </row>
    <row r="6" spans="2:17" ht="16.5" customHeight="1" thickTop="1" x14ac:dyDescent="0.25">
      <c r="B6" s="15" t="s">
        <v>8</v>
      </c>
      <c r="C6" s="316"/>
      <c r="D6" s="317"/>
      <c r="E6" s="256">
        <v>42522</v>
      </c>
      <c r="F6" s="17"/>
      <c r="G6" s="17"/>
      <c r="H6" s="17"/>
      <c r="I6" s="17"/>
      <c r="J6" s="17"/>
      <c r="K6" s="17"/>
      <c r="L6" s="18"/>
      <c r="M6" s="17"/>
      <c r="N6" s="17"/>
      <c r="O6" s="17"/>
      <c r="P6" s="19"/>
    </row>
    <row r="7" spans="2:17" ht="16.5" customHeight="1" thickBot="1" x14ac:dyDescent="0.3">
      <c r="B7" s="318" t="s">
        <v>9</v>
      </c>
      <c r="C7" s="319"/>
      <c r="D7" s="320"/>
      <c r="E7" s="257">
        <v>30</v>
      </c>
      <c r="F7" s="20">
        <v>31</v>
      </c>
      <c r="G7" s="20">
        <v>31</v>
      </c>
      <c r="H7" s="20">
        <v>30</v>
      </c>
      <c r="I7" s="20">
        <v>31</v>
      </c>
      <c r="J7" s="20">
        <v>30</v>
      </c>
      <c r="K7" s="20">
        <v>31</v>
      </c>
      <c r="L7" s="20">
        <v>31</v>
      </c>
      <c r="M7" s="20">
        <v>28</v>
      </c>
      <c r="N7" s="20">
        <v>31</v>
      </c>
      <c r="O7" s="20">
        <v>30</v>
      </c>
      <c r="P7" s="21">
        <v>31</v>
      </c>
    </row>
    <row r="8" spans="2:17" ht="16.5" customHeight="1" thickBot="1" x14ac:dyDescent="0.3">
      <c r="B8" s="22" t="s">
        <v>10</v>
      </c>
      <c r="C8" s="310"/>
      <c r="D8" s="311"/>
      <c r="E8" s="258">
        <f>E6+(E7-1)</f>
        <v>42551</v>
      </c>
      <c r="F8" s="23">
        <f t="shared" ref="F8:P8" si="0">E8+F7</f>
        <v>42582</v>
      </c>
      <c r="G8" s="23">
        <f t="shared" si="0"/>
        <v>42613</v>
      </c>
      <c r="H8" s="23">
        <f t="shared" si="0"/>
        <v>42643</v>
      </c>
      <c r="I8" s="23">
        <f t="shared" si="0"/>
        <v>42674</v>
      </c>
      <c r="J8" s="23">
        <f t="shared" si="0"/>
        <v>42704</v>
      </c>
      <c r="K8" s="23">
        <f t="shared" si="0"/>
        <v>42735</v>
      </c>
      <c r="L8" s="23">
        <f t="shared" si="0"/>
        <v>42766</v>
      </c>
      <c r="M8" s="23">
        <f t="shared" si="0"/>
        <v>42794</v>
      </c>
      <c r="N8" s="23">
        <f t="shared" si="0"/>
        <v>42825</v>
      </c>
      <c r="O8" s="23">
        <f t="shared" si="0"/>
        <v>42855</v>
      </c>
      <c r="P8" s="24">
        <f t="shared" si="0"/>
        <v>42886</v>
      </c>
    </row>
    <row r="9" spans="2:17" ht="16.5" customHeight="1" x14ac:dyDescent="0.25">
      <c r="B9" s="25"/>
      <c r="C9" s="312"/>
      <c r="D9" s="313"/>
      <c r="E9" s="259"/>
      <c r="F9" s="26"/>
      <c r="G9" s="26"/>
      <c r="H9" s="27"/>
      <c r="I9" s="26"/>
      <c r="J9" s="26"/>
      <c r="K9" s="26"/>
      <c r="L9" s="28"/>
      <c r="M9" s="26"/>
      <c r="N9" s="26"/>
      <c r="O9" s="26"/>
      <c r="P9" s="29"/>
    </row>
    <row r="10" spans="2:17" ht="16.5" customHeight="1" x14ac:dyDescent="0.25">
      <c r="B10" s="30" t="s">
        <v>11</v>
      </c>
      <c r="C10" s="297" t="s">
        <v>12</v>
      </c>
      <c r="D10" s="298"/>
      <c r="E10" s="260"/>
      <c r="F10" s="26" t="s">
        <v>13</v>
      </c>
      <c r="G10" s="26"/>
      <c r="H10" s="26"/>
      <c r="I10" s="26"/>
      <c r="J10" s="26"/>
      <c r="K10" s="26"/>
      <c r="L10" s="32"/>
      <c r="M10" s="26"/>
      <c r="N10" s="26"/>
      <c r="O10" s="26"/>
      <c r="P10" s="29"/>
    </row>
    <row r="11" spans="2:17" ht="16.5" customHeight="1" x14ac:dyDescent="0.2">
      <c r="B11" s="33"/>
      <c r="C11" s="297"/>
      <c r="D11" s="298"/>
      <c r="E11" s="261"/>
      <c r="F11" s="34"/>
      <c r="G11" s="34"/>
      <c r="H11" s="34"/>
      <c r="I11" s="34"/>
      <c r="J11" s="34"/>
      <c r="K11" s="34"/>
      <c r="L11" s="34"/>
      <c r="M11" s="34"/>
      <c r="N11" s="34"/>
      <c r="O11" s="34"/>
      <c r="P11" s="29"/>
    </row>
    <row r="12" spans="2:17" ht="16.5" customHeight="1" x14ac:dyDescent="0.25">
      <c r="B12" s="30" t="s">
        <v>14</v>
      </c>
      <c r="C12" s="297" t="s">
        <v>15</v>
      </c>
      <c r="D12" s="298"/>
      <c r="E12" s="262"/>
      <c r="F12" s="153">
        <f>$E$12</f>
        <v>0</v>
      </c>
      <c r="G12" s="153">
        <f t="shared" ref="G12:P12" si="1">$E$12</f>
        <v>0</v>
      </c>
      <c r="H12" s="153">
        <f t="shared" si="1"/>
        <v>0</v>
      </c>
      <c r="I12" s="153">
        <f t="shared" si="1"/>
        <v>0</v>
      </c>
      <c r="J12" s="153">
        <f t="shared" si="1"/>
        <v>0</v>
      </c>
      <c r="K12" s="153">
        <f t="shared" si="1"/>
        <v>0</v>
      </c>
      <c r="L12" s="153">
        <f t="shared" si="1"/>
        <v>0</v>
      </c>
      <c r="M12" s="153">
        <f t="shared" si="1"/>
        <v>0</v>
      </c>
      <c r="N12" s="153">
        <f t="shared" si="1"/>
        <v>0</v>
      </c>
      <c r="O12" s="153">
        <f t="shared" si="1"/>
        <v>0</v>
      </c>
      <c r="P12" s="154">
        <f t="shared" si="1"/>
        <v>0</v>
      </c>
    </row>
    <row r="13" spans="2:17" ht="16.5" customHeight="1" x14ac:dyDescent="0.25">
      <c r="B13" s="35" t="s">
        <v>16</v>
      </c>
      <c r="C13" s="297" t="s">
        <v>15</v>
      </c>
      <c r="D13" s="298"/>
      <c r="E13" s="262"/>
      <c r="F13" s="152"/>
      <c r="G13" s="152"/>
      <c r="H13" s="152"/>
      <c r="I13" s="152"/>
      <c r="J13" s="152"/>
      <c r="K13" s="152"/>
      <c r="L13" s="152"/>
      <c r="M13" s="152"/>
      <c r="N13" s="152"/>
      <c r="O13" s="152"/>
      <c r="P13" s="155"/>
    </row>
    <row r="14" spans="2:17" ht="16.5" customHeight="1" x14ac:dyDescent="0.2">
      <c r="B14" s="35" t="s">
        <v>17</v>
      </c>
      <c r="C14" s="297" t="s">
        <v>15</v>
      </c>
      <c r="D14" s="298"/>
      <c r="E14" s="263">
        <f>E12-E13</f>
        <v>0</v>
      </c>
      <c r="F14" s="153">
        <f t="shared" ref="F14:P14" si="2">F12-F13</f>
        <v>0</v>
      </c>
      <c r="G14" s="153">
        <f t="shared" si="2"/>
        <v>0</v>
      </c>
      <c r="H14" s="153">
        <f t="shared" si="2"/>
        <v>0</v>
      </c>
      <c r="I14" s="153">
        <f t="shared" si="2"/>
        <v>0</v>
      </c>
      <c r="J14" s="153">
        <f t="shared" si="2"/>
        <v>0</v>
      </c>
      <c r="K14" s="153">
        <f t="shared" si="2"/>
        <v>0</v>
      </c>
      <c r="L14" s="153">
        <f t="shared" si="2"/>
        <v>0</v>
      </c>
      <c r="M14" s="153">
        <f t="shared" si="2"/>
        <v>0</v>
      </c>
      <c r="N14" s="153">
        <f t="shared" si="2"/>
        <v>0</v>
      </c>
      <c r="O14" s="153">
        <f t="shared" si="2"/>
        <v>0</v>
      </c>
      <c r="P14" s="154">
        <f t="shared" si="2"/>
        <v>0</v>
      </c>
    </row>
    <row r="15" spans="2:17" ht="16.5" customHeight="1" x14ac:dyDescent="0.2">
      <c r="B15" s="33"/>
      <c r="C15" s="297"/>
      <c r="D15" s="298"/>
      <c r="E15" s="261"/>
      <c r="F15" s="156"/>
      <c r="G15" s="156"/>
      <c r="H15" s="156"/>
      <c r="I15" s="156"/>
      <c r="J15" s="156"/>
      <c r="K15" s="156"/>
      <c r="L15" s="156"/>
      <c r="M15" s="156"/>
      <c r="N15" s="156"/>
      <c r="O15" s="156"/>
      <c r="P15" s="157"/>
    </row>
    <row r="16" spans="2:17" ht="16.5" customHeight="1" thickBot="1" x14ac:dyDescent="0.3">
      <c r="B16" s="36" t="s">
        <v>18</v>
      </c>
      <c r="C16" s="308"/>
      <c r="D16" s="309"/>
      <c r="E16" s="264"/>
      <c r="F16" s="158"/>
      <c r="G16" s="158"/>
      <c r="H16" s="158"/>
      <c r="I16" s="158"/>
      <c r="J16" s="158"/>
      <c r="K16" s="158"/>
      <c r="L16" s="158"/>
      <c r="M16" s="158"/>
      <c r="N16" s="158"/>
      <c r="O16" s="158"/>
      <c r="P16" s="159"/>
    </row>
    <row r="17" spans="2:256" ht="16.5" customHeight="1" thickTop="1" x14ac:dyDescent="0.25">
      <c r="B17" s="37" t="s">
        <v>19</v>
      </c>
      <c r="C17" s="297"/>
      <c r="D17" s="298"/>
      <c r="E17" s="265">
        <v>0</v>
      </c>
      <c r="F17" s="160">
        <v>0</v>
      </c>
      <c r="G17" s="160">
        <v>0</v>
      </c>
      <c r="H17" s="160">
        <v>0</v>
      </c>
      <c r="I17" s="160">
        <v>0</v>
      </c>
      <c r="J17" s="160">
        <v>0</v>
      </c>
      <c r="K17" s="160">
        <v>0</v>
      </c>
      <c r="L17" s="160">
        <v>0</v>
      </c>
      <c r="M17" s="160">
        <v>0</v>
      </c>
      <c r="N17" s="160">
        <v>0</v>
      </c>
      <c r="O17" s="160">
        <v>0</v>
      </c>
      <c r="P17" s="161">
        <v>0</v>
      </c>
    </row>
    <row r="18" spans="2:256" ht="16.5" customHeight="1" x14ac:dyDescent="0.25">
      <c r="B18" s="38" t="s">
        <v>20</v>
      </c>
      <c r="C18" s="297" t="s">
        <v>21</v>
      </c>
      <c r="D18" s="298"/>
      <c r="E18" s="262"/>
      <c r="F18" s="152">
        <v>0</v>
      </c>
      <c r="G18" s="152">
        <v>0</v>
      </c>
      <c r="H18" s="152">
        <v>0</v>
      </c>
      <c r="I18" s="152">
        <v>0</v>
      </c>
      <c r="J18" s="152">
        <v>0</v>
      </c>
      <c r="K18" s="152">
        <v>0</v>
      </c>
      <c r="L18" s="152">
        <v>0</v>
      </c>
      <c r="M18" s="152">
        <v>0</v>
      </c>
      <c r="N18" s="152">
        <v>0</v>
      </c>
      <c r="O18" s="152">
        <v>0</v>
      </c>
      <c r="P18" s="155">
        <v>0</v>
      </c>
    </row>
    <row r="19" spans="2:256" ht="16.5" customHeight="1" x14ac:dyDescent="0.25">
      <c r="B19" s="38"/>
      <c r="C19" s="297"/>
      <c r="D19" s="298"/>
      <c r="E19" s="266"/>
      <c r="F19" s="162"/>
      <c r="G19" s="162"/>
      <c r="H19" s="162"/>
      <c r="I19" s="162"/>
      <c r="J19" s="162"/>
      <c r="K19" s="162"/>
      <c r="L19" s="162"/>
      <c r="M19" s="162"/>
      <c r="N19" s="162"/>
      <c r="O19" s="162"/>
      <c r="P19" s="163"/>
    </row>
    <row r="20" spans="2:256" ht="16.5" customHeight="1" x14ac:dyDescent="0.25">
      <c r="B20" s="37" t="s">
        <v>22</v>
      </c>
      <c r="C20" s="297"/>
      <c r="D20" s="298"/>
      <c r="E20" s="265">
        <v>0</v>
      </c>
      <c r="F20" s="160">
        <v>0</v>
      </c>
      <c r="G20" s="160">
        <v>0</v>
      </c>
      <c r="H20" s="160">
        <v>0</v>
      </c>
      <c r="I20" s="160">
        <v>0</v>
      </c>
      <c r="J20" s="160">
        <v>0</v>
      </c>
      <c r="K20" s="160">
        <v>0</v>
      </c>
      <c r="L20" s="160">
        <v>0</v>
      </c>
      <c r="M20" s="160">
        <v>0</v>
      </c>
      <c r="N20" s="160">
        <v>0</v>
      </c>
      <c r="O20" s="160">
        <v>0</v>
      </c>
      <c r="P20" s="161">
        <v>0</v>
      </c>
      <c r="Q20" s="9"/>
    </row>
    <row r="21" spans="2:256" ht="16.5" customHeight="1" x14ac:dyDescent="0.25">
      <c r="B21" s="38" t="s">
        <v>20</v>
      </c>
      <c r="C21" s="297" t="s">
        <v>21</v>
      </c>
      <c r="D21" s="298"/>
      <c r="E21" s="262">
        <v>0</v>
      </c>
      <c r="F21" s="152">
        <v>0</v>
      </c>
      <c r="G21" s="152">
        <v>0</v>
      </c>
      <c r="H21" s="152">
        <v>0</v>
      </c>
      <c r="I21" s="152">
        <v>0</v>
      </c>
      <c r="J21" s="152">
        <v>0</v>
      </c>
      <c r="K21" s="152">
        <v>0</v>
      </c>
      <c r="L21" s="152">
        <v>0</v>
      </c>
      <c r="M21" s="152">
        <v>0</v>
      </c>
      <c r="N21" s="152">
        <v>0</v>
      </c>
      <c r="O21" s="152">
        <v>0</v>
      </c>
      <c r="P21" s="155">
        <v>0</v>
      </c>
    </row>
    <row r="22" spans="2:256" ht="16.5" customHeight="1" x14ac:dyDescent="0.25">
      <c r="B22" s="38"/>
      <c r="C22" s="297"/>
      <c r="D22" s="298"/>
      <c r="E22" s="266"/>
      <c r="F22" s="162"/>
      <c r="G22" s="162"/>
      <c r="H22" s="162"/>
      <c r="I22" s="162"/>
      <c r="J22" s="162"/>
      <c r="K22" s="162"/>
      <c r="L22" s="162"/>
      <c r="M22" s="162"/>
      <c r="N22" s="162"/>
      <c r="O22" s="162"/>
      <c r="P22" s="163"/>
    </row>
    <row r="23" spans="2:256" ht="16.5" customHeight="1" x14ac:dyDescent="0.25">
      <c r="B23" s="37" t="s">
        <v>23</v>
      </c>
      <c r="C23" s="297"/>
      <c r="D23" s="298"/>
      <c r="E23" s="265">
        <v>0</v>
      </c>
      <c r="F23" s="160">
        <v>0</v>
      </c>
      <c r="G23" s="160">
        <v>0</v>
      </c>
      <c r="H23" s="160">
        <v>0</v>
      </c>
      <c r="I23" s="160">
        <v>0</v>
      </c>
      <c r="J23" s="160">
        <v>0</v>
      </c>
      <c r="K23" s="160">
        <v>0</v>
      </c>
      <c r="L23" s="160">
        <v>0</v>
      </c>
      <c r="M23" s="160">
        <v>0</v>
      </c>
      <c r="N23" s="160">
        <v>0</v>
      </c>
      <c r="O23" s="160">
        <v>0</v>
      </c>
      <c r="P23" s="161">
        <v>0</v>
      </c>
    </row>
    <row r="24" spans="2:256" ht="16.5" customHeight="1" x14ac:dyDescent="0.25">
      <c r="B24" s="38" t="s">
        <v>20</v>
      </c>
      <c r="C24" s="297" t="s">
        <v>21</v>
      </c>
      <c r="D24" s="298"/>
      <c r="E24" s="262">
        <v>0</v>
      </c>
      <c r="F24" s="152">
        <v>0</v>
      </c>
      <c r="G24" s="152">
        <v>0</v>
      </c>
      <c r="H24" s="152">
        <v>0</v>
      </c>
      <c r="I24" s="152">
        <v>0</v>
      </c>
      <c r="J24" s="152">
        <v>0</v>
      </c>
      <c r="K24" s="152">
        <v>0</v>
      </c>
      <c r="L24" s="152">
        <v>0</v>
      </c>
      <c r="M24" s="152">
        <v>0</v>
      </c>
      <c r="N24" s="152">
        <v>0</v>
      </c>
      <c r="O24" s="152">
        <v>0</v>
      </c>
      <c r="P24" s="155">
        <v>0</v>
      </c>
    </row>
    <row r="25" spans="2:256" ht="16.5" customHeight="1" x14ac:dyDescent="0.25">
      <c r="B25" s="38"/>
      <c r="C25" s="297"/>
      <c r="D25" s="298"/>
      <c r="E25" s="266"/>
      <c r="F25" s="162"/>
      <c r="G25" s="162"/>
      <c r="H25" s="162"/>
      <c r="I25" s="162"/>
      <c r="J25" s="162"/>
      <c r="K25" s="162"/>
      <c r="L25" s="162"/>
      <c r="M25" s="162"/>
      <c r="N25" s="162"/>
      <c r="O25" s="162"/>
      <c r="P25" s="163"/>
    </row>
    <row r="26" spans="2:256" ht="16.5" customHeight="1" x14ac:dyDescent="0.25">
      <c r="B26" s="37" t="s">
        <v>24</v>
      </c>
      <c r="C26" s="297"/>
      <c r="D26" s="298"/>
      <c r="E26" s="265">
        <v>0</v>
      </c>
      <c r="F26" s="160">
        <v>0</v>
      </c>
      <c r="G26" s="160">
        <v>0</v>
      </c>
      <c r="H26" s="160">
        <v>0</v>
      </c>
      <c r="I26" s="160">
        <v>0</v>
      </c>
      <c r="J26" s="160">
        <v>0</v>
      </c>
      <c r="K26" s="160">
        <v>0</v>
      </c>
      <c r="L26" s="160">
        <v>0</v>
      </c>
      <c r="M26" s="160">
        <v>0</v>
      </c>
      <c r="N26" s="160">
        <v>0</v>
      </c>
      <c r="O26" s="160">
        <v>0</v>
      </c>
      <c r="P26" s="161">
        <v>0</v>
      </c>
    </row>
    <row r="27" spans="2:256" ht="16.5" customHeight="1" x14ac:dyDescent="0.25">
      <c r="B27" s="38" t="s">
        <v>20</v>
      </c>
      <c r="C27" s="297" t="s">
        <v>21</v>
      </c>
      <c r="D27" s="298"/>
      <c r="E27" s="262">
        <v>0</v>
      </c>
      <c r="F27" s="152">
        <v>0</v>
      </c>
      <c r="G27" s="152">
        <v>0</v>
      </c>
      <c r="H27" s="152">
        <v>0</v>
      </c>
      <c r="I27" s="152">
        <v>0</v>
      </c>
      <c r="J27" s="152">
        <v>0</v>
      </c>
      <c r="K27" s="152">
        <v>0</v>
      </c>
      <c r="L27" s="152">
        <v>0</v>
      </c>
      <c r="M27" s="152">
        <v>0</v>
      </c>
      <c r="N27" s="152">
        <v>0</v>
      </c>
      <c r="O27" s="152">
        <v>0</v>
      </c>
      <c r="P27" s="155">
        <v>0</v>
      </c>
      <c r="U27" s="9"/>
      <c r="V27" s="39" t="s">
        <v>13</v>
      </c>
    </row>
    <row r="28" spans="2:256" ht="16.5" customHeight="1" x14ac:dyDescent="0.25">
      <c r="B28" s="38"/>
      <c r="C28" s="297"/>
      <c r="D28" s="298"/>
      <c r="E28" s="266"/>
      <c r="F28" s="162"/>
      <c r="G28" s="162"/>
      <c r="H28" s="162"/>
      <c r="I28" s="162"/>
      <c r="J28" s="162"/>
      <c r="K28" s="162"/>
      <c r="L28" s="162"/>
      <c r="M28" s="162"/>
      <c r="N28" s="162"/>
      <c r="O28" s="162"/>
      <c r="P28" s="163"/>
      <c r="Q28" s="40"/>
      <c r="R28"/>
      <c r="S28"/>
      <c r="T28"/>
      <c r="U28"/>
      <c r="V28" s="40" t="s">
        <v>13</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2:256" ht="16.5" customHeight="1" x14ac:dyDescent="0.25">
      <c r="B29" s="37" t="s">
        <v>25</v>
      </c>
      <c r="C29" s="297"/>
      <c r="D29" s="298"/>
      <c r="E29" s="265">
        <v>0</v>
      </c>
      <c r="F29" s="160">
        <v>0</v>
      </c>
      <c r="G29" s="160">
        <v>0</v>
      </c>
      <c r="H29" s="160">
        <v>0</v>
      </c>
      <c r="I29" s="160">
        <v>0</v>
      </c>
      <c r="J29" s="160">
        <v>0</v>
      </c>
      <c r="K29" s="160">
        <v>0</v>
      </c>
      <c r="L29" s="160">
        <v>0</v>
      </c>
      <c r="M29" s="160">
        <v>0</v>
      </c>
      <c r="N29" s="160">
        <v>0</v>
      </c>
      <c r="O29" s="160">
        <v>0</v>
      </c>
      <c r="P29" s="161">
        <v>0</v>
      </c>
      <c r="Q29" s="40"/>
      <c r="R29"/>
      <c r="S29"/>
      <c r="T29"/>
      <c r="U29"/>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2:256" ht="16.5" customHeight="1" x14ac:dyDescent="0.25">
      <c r="B30" s="38" t="s">
        <v>20</v>
      </c>
      <c r="C30" s="297" t="s">
        <v>21</v>
      </c>
      <c r="D30" s="298"/>
      <c r="E30" s="262">
        <v>0</v>
      </c>
      <c r="F30" s="152">
        <v>0</v>
      </c>
      <c r="G30" s="152">
        <v>0</v>
      </c>
      <c r="H30" s="152">
        <v>0</v>
      </c>
      <c r="I30" s="152">
        <v>0</v>
      </c>
      <c r="J30" s="152">
        <v>0</v>
      </c>
      <c r="K30" s="152">
        <v>0</v>
      </c>
      <c r="L30" s="152">
        <v>0</v>
      </c>
      <c r="M30" s="152">
        <v>0</v>
      </c>
      <c r="N30" s="152">
        <v>0</v>
      </c>
      <c r="O30" s="152">
        <v>0</v>
      </c>
      <c r="P30" s="155">
        <v>0</v>
      </c>
      <c r="R30"/>
      <c r="S30"/>
      <c r="T30"/>
      <c r="U30"/>
      <c r="V30" s="39" t="s">
        <v>13</v>
      </c>
    </row>
    <row r="31" spans="2:256" ht="16.5" customHeight="1" x14ac:dyDescent="0.25">
      <c r="B31" s="33"/>
      <c r="C31" s="297"/>
      <c r="D31" s="298"/>
      <c r="E31" s="263"/>
      <c r="F31" s="156"/>
      <c r="G31" s="156"/>
      <c r="H31" s="156"/>
      <c r="I31" s="156"/>
      <c r="J31" s="156"/>
      <c r="K31" s="156"/>
      <c r="L31" s="156"/>
      <c r="M31" s="156"/>
      <c r="N31" s="156"/>
      <c r="O31" s="156"/>
      <c r="P31" s="157"/>
      <c r="Q31" s="40"/>
      <c r="R31"/>
      <c r="S31"/>
      <c r="T31"/>
      <c r="U31"/>
      <c r="V31" s="40" t="s">
        <v>13</v>
      </c>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2:256" ht="16.5" customHeight="1" x14ac:dyDescent="0.25">
      <c r="B32" s="25" t="s">
        <v>26</v>
      </c>
      <c r="C32" s="297"/>
      <c r="D32" s="298"/>
      <c r="E32" s="263"/>
      <c r="F32" s="156"/>
      <c r="G32" s="156"/>
      <c r="H32" s="156"/>
      <c r="I32" s="156"/>
      <c r="J32" s="156"/>
      <c r="K32" s="156"/>
      <c r="L32" s="156"/>
      <c r="M32" s="156"/>
      <c r="N32" s="156"/>
      <c r="O32" s="156"/>
      <c r="P32" s="157"/>
      <c r="Q32" s="40"/>
      <c r="R32"/>
      <c r="S32"/>
      <c r="T32"/>
      <c r="U32"/>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2:256" ht="16.5" customHeight="1" x14ac:dyDescent="0.25">
      <c r="B33" s="41" t="s">
        <v>27</v>
      </c>
      <c r="C33" s="297" t="s">
        <v>28</v>
      </c>
      <c r="D33" s="298"/>
      <c r="E33" s="267">
        <f>E17*E18+E20*E21+E23*E24+E26*E27+E29*E30</f>
        <v>0</v>
      </c>
      <c r="F33" s="164">
        <f t="shared" ref="F33:P33" si="3">F17*F18+F20*F21+F23*F24+F26*F27+F29*F30</f>
        <v>0</v>
      </c>
      <c r="G33" s="164">
        <f t="shared" si="3"/>
        <v>0</v>
      </c>
      <c r="H33" s="164">
        <f t="shared" si="3"/>
        <v>0</v>
      </c>
      <c r="I33" s="164">
        <f t="shared" si="3"/>
        <v>0</v>
      </c>
      <c r="J33" s="164">
        <f t="shared" si="3"/>
        <v>0</v>
      </c>
      <c r="K33" s="164">
        <f t="shared" si="3"/>
        <v>0</v>
      </c>
      <c r="L33" s="164">
        <f t="shared" si="3"/>
        <v>0</v>
      </c>
      <c r="M33" s="164">
        <f t="shared" si="3"/>
        <v>0</v>
      </c>
      <c r="N33" s="164">
        <f t="shared" si="3"/>
        <v>0</v>
      </c>
      <c r="O33" s="164">
        <f t="shared" si="3"/>
        <v>0</v>
      </c>
      <c r="P33" s="165">
        <f t="shared" si="3"/>
        <v>0</v>
      </c>
      <c r="R33"/>
      <c r="S33"/>
      <c r="T33"/>
      <c r="U33"/>
      <c r="V33" s="39" t="s">
        <v>13</v>
      </c>
      <c r="AA33" s="9"/>
    </row>
    <row r="34" spans="2:256" ht="16.5" customHeight="1" x14ac:dyDescent="0.25">
      <c r="B34" s="41" t="s">
        <v>29</v>
      </c>
      <c r="C34" s="297" t="s">
        <v>30</v>
      </c>
      <c r="D34" s="298"/>
      <c r="E34" s="268" t="str">
        <f>IFERROR(E33/E14,"0")</f>
        <v>0</v>
      </c>
      <c r="F34" s="166" t="str">
        <f t="shared" ref="F34:P34" si="4">IFERROR(F33/F14,"0")</f>
        <v>0</v>
      </c>
      <c r="G34" s="166" t="str">
        <f t="shared" si="4"/>
        <v>0</v>
      </c>
      <c r="H34" s="166" t="str">
        <f t="shared" si="4"/>
        <v>0</v>
      </c>
      <c r="I34" s="166" t="str">
        <f t="shared" si="4"/>
        <v>0</v>
      </c>
      <c r="J34" s="166" t="str">
        <f t="shared" si="4"/>
        <v>0</v>
      </c>
      <c r="K34" s="166" t="str">
        <f t="shared" si="4"/>
        <v>0</v>
      </c>
      <c r="L34" s="166" t="str">
        <f t="shared" si="4"/>
        <v>0</v>
      </c>
      <c r="M34" s="166" t="str">
        <f t="shared" si="4"/>
        <v>0</v>
      </c>
      <c r="N34" s="166" t="str">
        <f t="shared" si="4"/>
        <v>0</v>
      </c>
      <c r="O34" s="166" t="str">
        <f t="shared" si="4"/>
        <v>0</v>
      </c>
      <c r="P34" s="165" t="str">
        <f t="shared" si="4"/>
        <v>0</v>
      </c>
      <c r="Q34" s="40"/>
      <c r="R34"/>
      <c r="S34"/>
      <c r="T34"/>
      <c r="U34"/>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row>
    <row r="35" spans="2:256" ht="16.5" customHeight="1" x14ac:dyDescent="0.25">
      <c r="B35" s="35" t="s">
        <v>31</v>
      </c>
      <c r="C35" s="297" t="s">
        <v>32</v>
      </c>
      <c r="D35" s="298"/>
      <c r="E35" s="263" t="str">
        <f>IFERROR((E17+E20+E23*0.5+E26*0.25+E29*0.6)/E14,"0")</f>
        <v>0</v>
      </c>
      <c r="F35" s="166" t="str">
        <f t="shared" ref="F35:P35" si="5">IFERROR((F17+F20+F23*0.5+F26*0.25+F29*0.6)/F14,"0")</f>
        <v>0</v>
      </c>
      <c r="G35" s="166" t="str">
        <f t="shared" si="5"/>
        <v>0</v>
      </c>
      <c r="H35" s="166" t="str">
        <f t="shared" si="5"/>
        <v>0</v>
      </c>
      <c r="I35" s="166" t="str">
        <f t="shared" si="5"/>
        <v>0</v>
      </c>
      <c r="J35" s="166" t="str">
        <f t="shared" si="5"/>
        <v>0</v>
      </c>
      <c r="K35" s="166" t="str">
        <f t="shared" si="5"/>
        <v>0</v>
      </c>
      <c r="L35" s="166" t="str">
        <f t="shared" si="5"/>
        <v>0</v>
      </c>
      <c r="M35" s="166" t="str">
        <f t="shared" si="5"/>
        <v>0</v>
      </c>
      <c r="N35" s="166" t="str">
        <f t="shared" si="5"/>
        <v>0</v>
      </c>
      <c r="O35" s="166" t="str">
        <f t="shared" si="5"/>
        <v>0</v>
      </c>
      <c r="P35" s="165" t="str">
        <f t="shared" si="5"/>
        <v>0</v>
      </c>
      <c r="Q35" s="40"/>
      <c r="R35"/>
      <c r="S35"/>
      <c r="T35"/>
      <c r="U35"/>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2:256" ht="16.5" customHeight="1" x14ac:dyDescent="0.25">
      <c r="B36" s="37"/>
      <c r="C36" s="297"/>
      <c r="D36" s="298"/>
      <c r="E36" s="263"/>
      <c r="F36" s="153"/>
      <c r="G36" s="153"/>
      <c r="H36" s="153"/>
      <c r="I36" s="153"/>
      <c r="J36" s="153"/>
      <c r="K36" s="153"/>
      <c r="L36" s="153"/>
      <c r="M36" s="153"/>
      <c r="N36" s="153"/>
      <c r="O36" s="153"/>
      <c r="P36" s="154"/>
      <c r="R36"/>
      <c r="S36"/>
      <c r="T36"/>
      <c r="U36"/>
    </row>
    <row r="37" spans="2:256" ht="16.5" customHeight="1" thickBot="1" x14ac:dyDescent="0.3">
      <c r="B37" s="36" t="s">
        <v>33</v>
      </c>
      <c r="C37" s="308"/>
      <c r="D37" s="309"/>
      <c r="E37" s="264" t="s">
        <v>13</v>
      </c>
      <c r="F37" s="158"/>
      <c r="G37" s="158"/>
      <c r="H37" s="158"/>
      <c r="I37" s="158"/>
      <c r="J37" s="158"/>
      <c r="K37" s="158"/>
      <c r="L37" s="158"/>
      <c r="M37" s="158"/>
      <c r="N37" s="158"/>
      <c r="O37" s="158"/>
      <c r="P37" s="159"/>
      <c r="Q37" s="40"/>
      <c r="R37"/>
      <c r="S37"/>
      <c r="T37"/>
      <c r="U37"/>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row>
    <row r="38" spans="2:256" ht="16.5" customHeight="1" thickTop="1" x14ac:dyDescent="0.25">
      <c r="B38" s="25"/>
      <c r="C38" s="297"/>
      <c r="D38" s="298"/>
      <c r="E38" s="261"/>
      <c r="F38" s="156"/>
      <c r="G38" s="156"/>
      <c r="H38" s="156"/>
      <c r="I38" s="156"/>
      <c r="J38" s="156"/>
      <c r="K38" s="156"/>
      <c r="L38" s="156"/>
      <c r="M38" s="156"/>
      <c r="N38" s="156"/>
      <c r="O38" s="156"/>
      <c r="P38" s="157"/>
      <c r="Q38" s="40"/>
      <c r="R38"/>
      <c r="S38"/>
      <c r="T38"/>
      <c r="U38"/>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row r="39" spans="2:256" ht="16.5" customHeight="1" x14ac:dyDescent="0.25">
      <c r="B39" s="30" t="s">
        <v>34</v>
      </c>
      <c r="C39" s="297"/>
      <c r="D39" s="298"/>
      <c r="E39" s="261"/>
      <c r="F39" s="156"/>
      <c r="G39" s="156"/>
      <c r="H39" s="156"/>
      <c r="I39" s="156"/>
      <c r="J39" s="156"/>
      <c r="K39" s="156"/>
      <c r="L39" s="156"/>
      <c r="M39" s="156"/>
      <c r="N39" s="156"/>
      <c r="O39" s="156"/>
      <c r="P39" s="157"/>
      <c r="R39"/>
      <c r="S39"/>
      <c r="T39"/>
      <c r="U39"/>
    </row>
    <row r="40" spans="2:256" ht="16.5" customHeight="1" x14ac:dyDescent="0.25">
      <c r="B40" s="42" t="s">
        <v>35</v>
      </c>
      <c r="C40" s="297" t="s">
        <v>36</v>
      </c>
      <c r="D40" s="298"/>
      <c r="E40" s="265">
        <v>0</v>
      </c>
      <c r="F40" s="160">
        <v>0</v>
      </c>
      <c r="G40" s="167">
        <v>0</v>
      </c>
      <c r="H40" s="167">
        <v>0</v>
      </c>
      <c r="I40" s="168">
        <v>0</v>
      </c>
      <c r="J40" s="160">
        <v>0</v>
      </c>
      <c r="K40" s="160">
        <v>0</v>
      </c>
      <c r="L40" s="160">
        <v>0</v>
      </c>
      <c r="M40" s="160">
        <v>0</v>
      </c>
      <c r="N40" s="160">
        <v>0</v>
      </c>
      <c r="O40" s="160">
        <v>0</v>
      </c>
      <c r="P40" s="161">
        <v>0</v>
      </c>
      <c r="Q40" s="40"/>
      <c r="R40"/>
      <c r="S40"/>
      <c r="T40"/>
      <c r="U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row>
    <row r="41" spans="2:256" ht="16.5" customHeight="1" x14ac:dyDescent="0.25">
      <c r="B41" s="38"/>
      <c r="C41" s="297"/>
      <c r="D41" s="298"/>
      <c r="E41" s="268"/>
      <c r="F41" s="153"/>
      <c r="G41" s="153"/>
      <c r="H41" s="153"/>
      <c r="I41" s="153"/>
      <c r="J41" s="153"/>
      <c r="K41" s="153"/>
      <c r="L41" s="153"/>
      <c r="M41" s="153"/>
      <c r="N41" s="153"/>
      <c r="O41" s="153"/>
      <c r="P41" s="154"/>
      <c r="Q41" s="39"/>
      <c r="R41"/>
      <c r="S41"/>
      <c r="T41"/>
      <c r="U41"/>
    </row>
    <row r="42" spans="2:256" ht="16.5" customHeight="1" x14ac:dyDescent="0.25">
      <c r="B42" s="43" t="s">
        <v>37</v>
      </c>
      <c r="C42" s="297"/>
      <c r="D42" s="298"/>
      <c r="E42" s="269"/>
      <c r="F42" s="169"/>
      <c r="G42" s="169"/>
      <c r="H42" s="169"/>
      <c r="I42" s="169"/>
      <c r="J42" s="169"/>
      <c r="K42" s="169"/>
      <c r="L42" s="169"/>
      <c r="M42" s="169"/>
      <c r="N42" s="169"/>
      <c r="O42" s="169"/>
      <c r="P42" s="170"/>
      <c r="Q42" s="39"/>
      <c r="R42"/>
      <c r="S42"/>
      <c r="T42"/>
      <c r="U42"/>
    </row>
    <row r="43" spans="2:256" ht="16.5" customHeight="1" x14ac:dyDescent="0.25">
      <c r="B43" s="42" t="s">
        <v>38</v>
      </c>
      <c r="C43" s="297" t="s">
        <v>39</v>
      </c>
      <c r="D43" s="298"/>
      <c r="E43" s="270">
        <v>0</v>
      </c>
      <c r="F43" s="171">
        <v>0</v>
      </c>
      <c r="G43" s="171">
        <v>0</v>
      </c>
      <c r="H43" s="171">
        <v>0</v>
      </c>
      <c r="I43" s="171">
        <v>0</v>
      </c>
      <c r="J43" s="171">
        <v>0</v>
      </c>
      <c r="K43" s="171">
        <v>0</v>
      </c>
      <c r="L43" s="171">
        <v>0</v>
      </c>
      <c r="M43" s="171">
        <v>0</v>
      </c>
      <c r="N43" s="171">
        <v>0</v>
      </c>
      <c r="O43" s="171">
        <v>0</v>
      </c>
      <c r="P43" s="172">
        <v>0</v>
      </c>
      <c r="R43"/>
      <c r="S43"/>
      <c r="T43"/>
      <c r="U43"/>
    </row>
    <row r="44" spans="2:256" ht="16.5" customHeight="1" x14ac:dyDescent="0.25">
      <c r="B44" s="42" t="s">
        <v>40</v>
      </c>
      <c r="C44" s="297" t="s">
        <v>41</v>
      </c>
      <c r="D44" s="298"/>
      <c r="E44" s="270">
        <v>0</v>
      </c>
      <c r="F44" s="171">
        <v>0</v>
      </c>
      <c r="G44" s="171">
        <v>0</v>
      </c>
      <c r="H44" s="171">
        <v>0</v>
      </c>
      <c r="I44" s="171">
        <v>0</v>
      </c>
      <c r="J44" s="171">
        <v>0</v>
      </c>
      <c r="K44" s="171">
        <v>0</v>
      </c>
      <c r="L44" s="171">
        <v>0</v>
      </c>
      <c r="M44" s="171">
        <v>0</v>
      </c>
      <c r="N44" s="171">
        <v>0</v>
      </c>
      <c r="O44" s="171">
        <v>0</v>
      </c>
      <c r="P44" s="172">
        <v>0</v>
      </c>
      <c r="R44"/>
      <c r="S44"/>
      <c r="T44"/>
      <c r="U44"/>
    </row>
    <row r="45" spans="2:256" ht="16.5" customHeight="1" x14ac:dyDescent="0.25">
      <c r="B45" s="42" t="s">
        <v>42</v>
      </c>
      <c r="C45" s="297"/>
      <c r="D45" s="298"/>
      <c r="E45" s="270">
        <v>0</v>
      </c>
      <c r="F45" s="171">
        <v>0</v>
      </c>
      <c r="G45" s="171">
        <v>0</v>
      </c>
      <c r="H45" s="171">
        <v>0</v>
      </c>
      <c r="I45" s="171">
        <v>0</v>
      </c>
      <c r="J45" s="171">
        <v>0</v>
      </c>
      <c r="K45" s="171">
        <v>0</v>
      </c>
      <c r="L45" s="171">
        <v>0</v>
      </c>
      <c r="M45" s="171">
        <v>0</v>
      </c>
      <c r="N45" s="171">
        <v>0</v>
      </c>
      <c r="O45" s="171">
        <v>0</v>
      </c>
      <c r="P45" s="172">
        <v>0</v>
      </c>
      <c r="Q45" s="40"/>
      <c r="R45"/>
      <c r="S45"/>
      <c r="T45"/>
      <c r="U45"/>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row>
    <row r="46" spans="2:256" ht="16.5" customHeight="1" x14ac:dyDescent="0.25">
      <c r="B46" s="42"/>
      <c r="C46" s="297"/>
      <c r="D46" s="298"/>
      <c r="E46" s="271"/>
      <c r="F46" s="173"/>
      <c r="G46" s="173"/>
      <c r="H46" s="173"/>
      <c r="I46" s="173"/>
      <c r="J46" s="173"/>
      <c r="K46" s="173"/>
      <c r="L46" s="173"/>
      <c r="M46" s="173"/>
      <c r="N46" s="173"/>
      <c r="O46" s="173"/>
      <c r="P46" s="174"/>
      <c r="Q46" s="40"/>
      <c r="R46"/>
      <c r="S46"/>
      <c r="T46"/>
      <c r="U46"/>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row>
    <row r="47" spans="2:256" ht="16.5" hidden="1" customHeight="1" x14ac:dyDescent="0.25">
      <c r="B47" s="43" t="s">
        <v>43</v>
      </c>
      <c r="C47" s="297"/>
      <c r="D47" s="298"/>
      <c r="E47" s="272">
        <v>1</v>
      </c>
      <c r="F47" s="175">
        <v>1</v>
      </c>
      <c r="G47" s="175">
        <v>1</v>
      </c>
      <c r="H47" s="175">
        <v>1</v>
      </c>
      <c r="I47" s="175">
        <v>1</v>
      </c>
      <c r="J47" s="175">
        <v>1</v>
      </c>
      <c r="K47" s="175">
        <v>1</v>
      </c>
      <c r="L47" s="175">
        <v>1</v>
      </c>
      <c r="M47" s="175">
        <v>1</v>
      </c>
      <c r="N47" s="175">
        <v>1</v>
      </c>
      <c r="O47" s="175">
        <v>1</v>
      </c>
      <c r="P47" s="176">
        <v>1</v>
      </c>
      <c r="Q47" s="40"/>
      <c r="R47"/>
      <c r="S47"/>
      <c r="T47"/>
      <c r="U47"/>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row>
    <row r="48" spans="2:256" ht="16.5" hidden="1" customHeight="1" x14ac:dyDescent="0.25">
      <c r="B48" s="38"/>
      <c r="C48" s="297"/>
      <c r="D48" s="298"/>
      <c r="E48" s="273"/>
      <c r="F48" s="177"/>
      <c r="G48" s="177"/>
      <c r="H48" s="177"/>
      <c r="I48" s="177"/>
      <c r="J48" s="177"/>
      <c r="K48" s="177"/>
      <c r="L48" s="177"/>
      <c r="M48" s="177"/>
      <c r="N48" s="177"/>
      <c r="O48" s="177"/>
      <c r="P48" s="178"/>
      <c r="Q48" s="40"/>
      <c r="R48"/>
      <c r="S48"/>
      <c r="T48"/>
      <c r="U48"/>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row>
    <row r="49" spans="2:256" ht="16.5" hidden="1" customHeight="1" x14ac:dyDescent="0.2">
      <c r="B49" s="33"/>
      <c r="F49" s="179"/>
      <c r="G49" s="179"/>
      <c r="H49" s="179"/>
      <c r="I49" s="179"/>
      <c r="J49" s="179"/>
      <c r="K49" s="179"/>
      <c r="L49" s="179"/>
      <c r="M49" s="179"/>
      <c r="N49" s="179"/>
      <c r="O49" s="179"/>
      <c r="P49" s="180"/>
    </row>
    <row r="50" spans="2:256" ht="16.5" hidden="1" customHeight="1" x14ac:dyDescent="0.25">
      <c r="B50" s="33"/>
      <c r="C50" s="297"/>
      <c r="D50" s="298"/>
      <c r="E50" s="274"/>
      <c r="F50" s="181"/>
      <c r="G50" s="181"/>
      <c r="H50" s="169"/>
      <c r="I50" s="169"/>
      <c r="J50" s="169"/>
      <c r="K50" s="169"/>
      <c r="L50" s="169"/>
      <c r="M50" s="169"/>
      <c r="N50" s="169"/>
      <c r="O50" s="169"/>
      <c r="P50" s="170"/>
      <c r="Q50" s="40"/>
      <c r="R50"/>
      <c r="S50"/>
      <c r="T50"/>
      <c r="U5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2:256" ht="16.5" hidden="1" customHeight="1" x14ac:dyDescent="0.25">
      <c r="B51" s="38" t="s">
        <v>44</v>
      </c>
      <c r="C51" s="297" t="s">
        <v>45</v>
      </c>
      <c r="D51" s="298"/>
      <c r="E51" s="269">
        <f>IF(E$45&gt;E$7,(E$7/E$45)*E$43*E$44,E$43*E$44)</f>
        <v>0</v>
      </c>
      <c r="F51" s="169">
        <f>IF(E$45&gt;E$7,IF(SUM(E$7:F$7)&gt;E$45,(E$45-E$7)/E$45*E$43*E$44,(SUM(E$7:F$7)-E$7)/E$45*E$43*E$44),0)</f>
        <v>0</v>
      </c>
      <c r="G51" s="169">
        <f>IF(E$45&gt;SUM(E$7:F$7),IF(SUM(E$7:G$7)&gt;E$45,(E$45-SUM(E$7:F$7))/E$45*E$43*E$44,(SUM(E$7:G$7)-SUM(E$7:F$7))/E$45*E$43*E$44),0)</f>
        <v>0</v>
      </c>
      <c r="H51" s="169">
        <f>IF(E$45&gt;SUM(E$7:G$7),IF(SUM(E$7:H$7)&gt;E$45,(E$45-SUM(E$7:G$7))/E$45*E$43*E$44,(SUM(E$7:H$7)-SUM(E$7:G$7))/E$45*E$43*E$44),0)</f>
        <v>0</v>
      </c>
      <c r="I51" s="169">
        <f>IF(E$45&gt;SUM(E$7:H$7),IF(SUM(E$7:I$7)&gt;E$45,(E$45-SUM(E$7:H$7))/E$45*E$43*E$44,(SUM(E$7:I$7)-SUM(E$7:H$7))/E$45*E$43*E$44),0)</f>
        <v>0</v>
      </c>
      <c r="J51" s="169">
        <f>IF(E$45&gt;SUM(E$7:I$7),IF(SUM(E$7:J$7)&gt;E$45,(E$45-SUM(E$7:I$7))/E$45*E$43*E$44,(SUM(E$7:J$7)-SUM(E$7:I$7))/E$45*E$43*E$44),0)</f>
        <v>0</v>
      </c>
      <c r="K51" s="169">
        <f>IF(E$45&gt;SUM(E$7:J$7),IF(SUM(E$7:K$7)&gt;E$45,(E$45-SUM(E$7:J$7))/E$45*E$43*E$44,(SUM(E$7:K$7)-SUM(E$7:J$7))/E$45*E$43*E$44),0)</f>
        <v>0</v>
      </c>
      <c r="L51" s="169">
        <f>IF(E$45&gt;SUM(E$7:K$7),IF(SUM(E$7:L$7)&gt;E$45,(E$45-SUM(E$7:K$7))/E$45*E$43*E$44,(SUM(E$7:L$7)-SUM(E$7:K$7))/E$45*E$43*E$44),0)</f>
        <v>0</v>
      </c>
      <c r="M51" s="169">
        <f>IF(E$45&gt;SUM(E$7:L$7),IF(SUM(E$7:M$7)&gt;E$45,(E$45-SUM(E$7:L$7))/E$45*E$43*E$44,(SUM(E$7:M$7)-SUM(E$7:L$7))/E$45*E$43*E$44),0)</f>
        <v>0</v>
      </c>
      <c r="N51" s="169">
        <f>IF(E$45&gt;SUM(E$7:M$7),IF(SUM(E$7:N$7)&gt;E$45,(E$45-SUM(E$7:M$7))/E$45*E$43*E$44,(SUM(E$7:N$7)-SUM(E$7:M$7))/E$45*E$43*E$44),0)</f>
        <v>0</v>
      </c>
      <c r="O51" s="169">
        <f>IF(E$45&gt;SUM(E$7:N$7),IF(SUM(E$7:O$7)&gt;E$45,(E$45-SUM(E$7:N$7))/E$45*E$43*E$44,(SUM(E$7:O$7)-SUM(E$7:N$7))/E$45*E$43*E$44),0)</f>
        <v>0</v>
      </c>
      <c r="P51" s="170">
        <f>IF(E$45&gt;SUM(E$7:O$7),IF(SUM(E$7:P$7)&gt;E$45,(E$45-SUM(E$7:O$7))/E$45*E$43*E$44,(SUM(E$7:P$7)-SUM(E$7:O$7))/E$45*E$43*E$44),0)</f>
        <v>0</v>
      </c>
      <c r="Q51" s="40"/>
      <c r="R51"/>
      <c r="S51"/>
      <c r="T51"/>
      <c r="U51"/>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row>
    <row r="52" spans="2:256" ht="16.5" hidden="1" customHeight="1" x14ac:dyDescent="0.25">
      <c r="B52" s="38"/>
      <c r="C52" s="297" t="s">
        <v>46</v>
      </c>
      <c r="D52" s="298"/>
      <c r="E52" s="269"/>
      <c r="F52" s="169">
        <f>IF(F$45&gt;F$7,(F$7/F$45)*F$43*F$44,F$43*F$44)</f>
        <v>0</v>
      </c>
      <c r="G52" s="169">
        <f>IF(F$45&gt;F$7,IF(SUM(F$7:G$7)&gt;F$45,(F$45-F$7)/F$45*F$43*F$44,(SUM(F$7:G$7)-F$7)/F$45*F$43*F$44),0)</f>
        <v>0</v>
      </c>
      <c r="H52" s="169">
        <f>IF(F$45&gt;SUM(F$7:G$7),IF(SUM(F$7:H$7)&gt;F$45,(F$45-SUM(F$7:G$7))/F$45*F$43*F$44,(SUM(F$7:H$7)-SUM(F$7:G$7))/F$45*F$43*F$44),0)</f>
        <v>0</v>
      </c>
      <c r="I52" s="169">
        <f>IF(F$45&gt;SUM(F$7:H$7),IF(SUM(F$7:I$7)&gt;F$45,(F$45-SUM(F$7:H$7))/F$45*F$43*F$44,(SUM(F$7:I$7)-SUM(F$7:H$7))/F$45*F$43*F$44),0)</f>
        <v>0</v>
      </c>
      <c r="J52" s="169">
        <f>IF(F$45&gt;SUM(F$7:I$7),IF(SUM(F$7:J$7)&gt;F$45,(F$45-SUM(F$7:I$7))/F$45*F$43*F$44,(SUM(F$7:J$7)-SUM(F$7:I$7))/F$45*F$43*F$44),0)</f>
        <v>0</v>
      </c>
      <c r="K52" s="169">
        <f>IF(F$45&gt;SUM(F$7:J$7),IF(SUM(F$7:K$7)&gt;F$45,(F$45-SUM(F$7:J$7))/F$45*F$43*F$44,(SUM(F$7:K$7)-SUM(F$7:J$7))/F$45*F$43*F$44),0)</f>
        <v>0</v>
      </c>
      <c r="L52" s="169">
        <f>IF(F$45&gt;SUM(F$7:K$7),IF(SUM(F$7:L$7)&gt;F$45,(F$45-SUM(F$7:K$7))/F$45*F$43*F$44,(SUM(F$7:L$7)-SUM(F$7:K$7))/F$45*F$43*F$44),0)</f>
        <v>0</v>
      </c>
      <c r="M52" s="169">
        <f>IF(F$45&gt;SUM(F$7:L$7),IF(SUM(F$7:M$7)&gt;F$45,(F$45-SUM(F$7:L$7))/F$45*F$43*F$44,(SUM(F$7:M$7)-SUM(F$7:L$7))/F$45*F$43*F$44),0)</f>
        <v>0</v>
      </c>
      <c r="N52" s="169">
        <f>IF(F$45&gt;SUM(F$7:M$7),IF(SUM(F$7:N$7)&gt;F$45,(F$45-SUM(F$7:M$7))/F$45*F$43*F$44,(SUM(F$7:N$7)-SUM(F$7:M$7))/F$45*F$43*F$44),0)</f>
        <v>0</v>
      </c>
      <c r="O52" s="169">
        <f>IF(F$45&gt;SUM(F$7:N$7),IF(SUM(F$7:O$7)&gt;F$45,(F$45-SUM(F$7:N$7))/F$45*F$43*F$44,(SUM(F$7:O$7)-SUM(F$7:N$7))/F$45*F$43*F$44),0)</f>
        <v>0</v>
      </c>
      <c r="P52" s="170">
        <f>IF(F$45&gt;SUM(F$7:O$7),IF(SUM(F$7:P$7)&gt;F$45,(F$45-SUM(F$7:O$7))/F$45*F$43*F$44,(SUM(F$7:P$7)-SUM(F$7:O$7))/F$45*F$43*F$44),0)</f>
        <v>0</v>
      </c>
      <c r="Q52" s="40"/>
      <c r="R52"/>
      <c r="S52"/>
      <c r="T52"/>
      <c r="U52"/>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row>
    <row r="53" spans="2:256" ht="16.5" hidden="1" customHeight="1" x14ac:dyDescent="0.25">
      <c r="B53" s="38"/>
      <c r="C53" s="297" t="s">
        <v>47</v>
      </c>
      <c r="D53" s="298"/>
      <c r="E53" s="269"/>
      <c r="F53" s="169"/>
      <c r="G53" s="169">
        <f>IF(G$45&gt;G$7,(G$7/G$45)*G$43*G$44,G$43*G$44)</f>
        <v>0</v>
      </c>
      <c r="H53" s="169">
        <f>IF(G$45&gt;G$7,IF(SUM(G$7:H$7)&gt;G$45,(G$45-G$7)/G$45*G$43*G$44,(SUM(G$7:H$7)-G$7)/G$45*G$43*G$44),0)</f>
        <v>0</v>
      </c>
      <c r="I53" s="169">
        <f>IF(G$45&gt;SUM(G$7:H$7),IF(SUM(G$7:I$7)&gt;G$45,(G$45-SUM(G$7:H$7))/G$45*G$43*G$44,(SUM(G$7:I$7)-SUM(G$7:H$7))/G$45*G$43*G$44),0)</f>
        <v>0</v>
      </c>
      <c r="J53" s="169">
        <f>IF(G$45&gt;SUM(G$7:I$7),IF(SUM(G$7:J$7)&gt;G$45,(G$45-SUM(G$7:I$7))/G$45*G$43*G$44,(SUM(G$7:J$7)-SUM(G$7:I$7))/G$45*G$43*G$44),0)</f>
        <v>0</v>
      </c>
      <c r="K53" s="169">
        <f>IF(G$45&gt;SUM(G$7:J$7),IF(SUM(G$7:K$7)&gt;G$45,(G$45-SUM(G$7:J$7))/G$45*G$43*G$44,(SUM(G$7:K$7)-SUM(G$7:J$7))/G$45*G$43*G$44),0)</f>
        <v>0</v>
      </c>
      <c r="L53" s="169">
        <f>IF(G$45&gt;SUM(G$7:K$7),IF(SUM(G$7:L$7)&gt;G$45,(G$45-SUM(G$7:K$7))/G$45*G$43*G$44,(SUM(G$7:L$7)-SUM(G$7:K$7))/G$45*G$43*G$44),0)</f>
        <v>0</v>
      </c>
      <c r="M53" s="169">
        <f>IF(G$45&gt;SUM(G$7:L$7),IF(SUM(G$7:M$7)&gt;G$45,(G$45-SUM(G$7:L$7))/G$45*G$43*G$44,(SUM(G$7:M$7)-SUM(G$7:L$7))/G$45*G$43*G$44),0)</f>
        <v>0</v>
      </c>
      <c r="N53" s="169">
        <f>IF(G$45&gt;SUM(G$7:M$7),IF(SUM(G$7:N$7)&gt;G$45,(G$45-SUM(G$7:M$7))/G$45*G$43*G$44,(SUM(G$7:N$7)-SUM(G$7:M$7))/G$45*G$43*G$44),0)</f>
        <v>0</v>
      </c>
      <c r="O53" s="169">
        <f>IF(G$45&gt;SUM(G$7:N$7),IF(SUM(G$7:O$7)&gt;G$45,(G$45-SUM(G$7:N$7))/G$45*G$43*G$44,(SUM(G$7:O$7)-SUM(G$7:N$7))/G$45*G$43*G$44),0)</f>
        <v>0</v>
      </c>
      <c r="P53" s="170">
        <f>IF(G$45&gt;SUM(G$7:O$7),IF(SUM(G$7:P$7)&gt;G$45,(G$45-SUM(G$7:O$7))/G$45*G$43*G$44,(SUM(G$7:P$7)-SUM(G$7:O$7))/G$45*G$43*G$44),0)</f>
        <v>0</v>
      </c>
      <c r="Q53" s="40"/>
      <c r="R53"/>
      <c r="S53"/>
      <c r="T53"/>
      <c r="U53"/>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row>
    <row r="54" spans="2:256" ht="16.5" hidden="1" customHeight="1" x14ac:dyDescent="0.25">
      <c r="B54" s="38"/>
      <c r="C54" s="297" t="s">
        <v>48</v>
      </c>
      <c r="D54" s="298"/>
      <c r="E54" s="269"/>
      <c r="F54" s="169"/>
      <c r="G54" s="169"/>
      <c r="H54" s="169">
        <f>IF(H$45&gt;H$7,(H$7/H$45)*H$43*H$44,H$43*H$44)</f>
        <v>0</v>
      </c>
      <c r="I54" s="169">
        <f>IF(H$45&gt;H$7,IF(SUM(H$7:I$7)&gt;H$45,(H$45-H$7)/H$45*H$43*H$44,(SUM(H$7:I$7)-H$7)/H$45*H$43*H$44),0)</f>
        <v>0</v>
      </c>
      <c r="J54" s="169">
        <f>IF(H$45&gt;SUM(H$7:I$7),IF(SUM(H$7:J$7)&gt;H$45,(H$45-SUM(H$7:I$7))/H$45*H$43*H$44,(SUM(H$7:J$7)-SUM(H$7:I$7))/H$45*H$43*H$44),0)</f>
        <v>0</v>
      </c>
      <c r="K54" s="169">
        <f>IF(H$45&gt;SUM(H$7:J$7),IF(SUM(H$7:K$7)&gt;H$45,(H$45-SUM(H$7:J$7))/H$45*H$43*H$44,(SUM(H$7:K$7)-SUM(H$7:J$7))/H$45*H$43*H$44),0)</f>
        <v>0</v>
      </c>
      <c r="L54" s="169">
        <f>IF(H$45&gt;SUM(H$7:K$7),IF(SUM(H$7:L$7)&gt;H$45,(H$45-SUM(H$7:K$7))/H$45*H$43*H$44,(SUM(H$7:L$7)-SUM(H$7:K$7))/H$45*H$43*H$44),0)</f>
        <v>0</v>
      </c>
      <c r="M54" s="169">
        <f>IF(H$45&gt;SUM(H$7:L$7),IF(SUM(H$7:M$7)&gt;H$45,(H$45-SUM(H$7:L$7))/H$45*H$43*H$44,(SUM(H$7:M$7)-SUM(H$7:L$7))/H$45*H$43*H$44),0)</f>
        <v>0</v>
      </c>
      <c r="N54" s="169">
        <f>IF(H$45&gt;SUM(H$7:M$7),IF(SUM(H$7:N$7)&gt;H$45,(H$45-SUM(H$7:M$7))/H$45*H$43*H$44,(SUM(H$7:N$7)-SUM(H$7:M$7))/H$45*H$43*H$44),0)</f>
        <v>0</v>
      </c>
      <c r="O54" s="169">
        <f>IF(H$45&gt;SUM(H$7:N$7),IF(SUM(H$7:O$7)&gt;H$45,(H$45-SUM(H$7:N$7))/H$45*H$43*H$44,(SUM(H$7:O$7)-SUM(H$7:N$7))/H$45*H$43*H$44),0)</f>
        <v>0</v>
      </c>
      <c r="P54" s="170">
        <f>IF(H$45&gt;SUM(H$7:O$7),IF(SUM(H$7:P$7)&gt;H$45,(H$45-SUM(H$7:O$7))/H$45*H$43*H$44,(SUM(H$7:P$7)-SUM(H$7:O$7))/H$45*H$43*H$44),0)</f>
        <v>0</v>
      </c>
      <c r="Q54" s="40"/>
      <c r="R54"/>
      <c r="S54"/>
      <c r="T54"/>
      <c r="U54"/>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row>
    <row r="55" spans="2:256" ht="16.5" hidden="1" customHeight="1" x14ac:dyDescent="0.25">
      <c r="B55" s="38"/>
      <c r="C55" s="297" t="s">
        <v>49</v>
      </c>
      <c r="D55" s="298"/>
      <c r="E55" s="269"/>
      <c r="F55" s="169"/>
      <c r="G55" s="169"/>
      <c r="H55" s="169"/>
      <c r="I55" s="169">
        <f>IF(I$45&gt;I$7,(I$7/I$45)*I$43*I$44,I$43*I$44)</f>
        <v>0</v>
      </c>
      <c r="J55" s="169">
        <f>IF(I$45&gt;I$7,IF(SUM(I$7:J$7)&gt;I$45,(I$45-I$7)/I$45*I$43*I$44,(SUM(I$7:J$7)-I$7)/I$45*I$43*I$44),0)</f>
        <v>0</v>
      </c>
      <c r="K55" s="169">
        <f>IF(I$45&gt;SUM(I$7:J$7),IF(SUM(I$7:K$7)&gt;I$45,(I$45-SUM(I$7:J$7))/I$45*I$43*I$44,(SUM(I$7:K$7)-SUM(I$7:J$7))/I$45*I$43*I$44),0)</f>
        <v>0</v>
      </c>
      <c r="L55" s="169">
        <f>IF(I$45&gt;SUM(I$7:K$7),IF(SUM(I$7:L$7)&gt;I$45,(I$45-SUM(I$7:K$7))/I$45*I$43*I$44,(SUM(I$7:L$7)-SUM(I$7:K$7))/I$45*I$43*I$44),0)</f>
        <v>0</v>
      </c>
      <c r="M55" s="169">
        <f>IF(I$45&gt;SUM(I$7:L$7),IF(SUM(I$7:M$7)&gt;I$45,(I$45-SUM(I$7:L$7))/I$45*I$43*I$44,(SUM(I$7:M$7)-SUM(I$7:L$7))/I$45*I$43*I$44),0)</f>
        <v>0</v>
      </c>
      <c r="N55" s="169">
        <f>IF(I$45&gt;SUM(I$7:M$7),IF(SUM(I$7:N$7)&gt;I$45,(I$45-SUM(I$7:M$7))/I$45*I$43*I$44,(SUM(I$7:N$7)-SUM(I$7:M$7))/I$45*I$43*I$44),0)</f>
        <v>0</v>
      </c>
      <c r="O55" s="169">
        <f>IF(I$45&gt;SUM(I$7:N$7),IF(SUM(I$7:O$7)&gt;I$45,(I$45-SUM(I$7:N$7))/I$45*I$43*I$44,(SUM(I$7:O$7)-SUM(I$7:N$7))/I$45*I$43*I$44),0)</f>
        <v>0</v>
      </c>
      <c r="P55" s="170">
        <f>IF(I$45&gt;SUM(I$7:O$7),IF(SUM(I$7:P$7)&gt;I$45,(I$45-SUM(I$7:O$7))/I$45*I$43*I$44,(SUM(I$7:P$7)-SUM(I$7:O$7))/I$45*I$43*I$44),0)</f>
        <v>0</v>
      </c>
      <c r="Q55" s="40"/>
      <c r="R55"/>
      <c r="S55"/>
      <c r="T55"/>
      <c r="U55"/>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row>
    <row r="56" spans="2:256" ht="16.5" hidden="1" customHeight="1" x14ac:dyDescent="0.25">
      <c r="B56" s="38"/>
      <c r="C56" s="297" t="s">
        <v>50</v>
      </c>
      <c r="D56" s="298"/>
      <c r="E56" s="269"/>
      <c r="F56" s="169"/>
      <c r="G56" s="169"/>
      <c r="H56" s="169"/>
      <c r="I56" s="169"/>
      <c r="J56" s="169">
        <f>IF(J$45&gt;J$7,(J$7/J$45)*J$43*J$44,J$43*J$44)</f>
        <v>0</v>
      </c>
      <c r="K56" s="169">
        <f>IF(J$45&gt;J$7,IF(SUM(J$7:K$7)&gt;J$45,(J$45-J$7)/J$45*J$43*J$44,(SUM(J$7:K$7)-J$7)/J$45*J$43*J$44),0)</f>
        <v>0</v>
      </c>
      <c r="L56" s="169">
        <f>IF(J$45&gt;SUM(J$7:K$7),IF(SUM(J$7:L$7)&gt;J$45,(J$45-SUM(J$7:K$7))/J$45*J$43*J$44,(SUM(J$7:L$7)-SUM(J$7:K$7))/J$45*J$43*J$44),0)</f>
        <v>0</v>
      </c>
      <c r="M56" s="169">
        <f>IF(J$45&gt;SUM(J$7:L$7),IF(SUM(J$7:M$7)&gt;J$45,(J$45-SUM(J$7:L$7))/J$45*J$43*J$44,(SUM(J$7:M$7)-SUM(J$7:L$7))/J$45*J$43*J$44),0)</f>
        <v>0</v>
      </c>
      <c r="N56" s="169">
        <f>IF(J$45&gt;SUM(J$7:M$7),IF(SUM(J$7:N$7)&gt;J$45,(J$45-SUM(J$7:M$7))/J$45*J$43*J$44,(SUM(J$7:N$7)-SUM(J$7:M$7))/J$45*J$43*J$44),0)</f>
        <v>0</v>
      </c>
      <c r="O56" s="169">
        <f>IF(J$45&gt;SUM(J$7:N$7),IF(SUM(J$7:O$7)&gt;J$45,(J$45-SUM(J$7:N$7))/J$45*J$43*J$44,(SUM(J$7:O$7)-SUM(J$7:N$7))/J$45*J$43*J$44),0)</f>
        <v>0</v>
      </c>
      <c r="P56" s="170">
        <f>IF(J$45&gt;SUM(J$7:O$7),IF(SUM(J$7:P$7)&gt;J$45,(J$45-SUM(J$7:O$7))/J$45*J$43*J$44,(SUM(J$7:P$7)-SUM(J$7:O$7))/J$45*J$43*J$44),0)</f>
        <v>0</v>
      </c>
      <c r="Q56" s="40"/>
      <c r="R56"/>
      <c r="S56"/>
      <c r="T56"/>
      <c r="U56"/>
    </row>
    <row r="57" spans="2:256" ht="16.5" hidden="1" customHeight="1" x14ac:dyDescent="0.25">
      <c r="B57" s="38"/>
      <c r="C57" s="297" t="s">
        <v>51</v>
      </c>
      <c r="D57" s="298"/>
      <c r="E57" s="269"/>
      <c r="F57" s="169"/>
      <c r="G57" s="169"/>
      <c r="H57" s="169"/>
      <c r="I57" s="169"/>
      <c r="J57" s="169"/>
      <c r="K57" s="169">
        <f>IF(K$45&gt;K$7,(K$7/K$45)*K$43*K$44,K$43*K$44)</f>
        <v>0</v>
      </c>
      <c r="L57" s="169">
        <f>IF(K$45&gt;K$7,IF(SUM(K$7:L$7)&gt;K$45,(K$45-K$7)/K$45*K$43*K$44,(SUM(K$7:L$7)-K$7)/K$45*K$43*K$44),0)</f>
        <v>0</v>
      </c>
      <c r="M57" s="169">
        <f>IF(K$45&gt;SUM(K$7:L$7),IF(SUM(K$7:M$7)&gt;K$45,(K$45-SUM(K$7:L$7))/K$45*K$43*K$44,(SUM(K$7:M$7)-SUM(K$7:L$7))/K$45*K$43*K$44),0)</f>
        <v>0</v>
      </c>
      <c r="N57" s="169">
        <f>IF(K$45&gt;SUM(K$7:M$7),IF(SUM(K$7:N$7)&gt;K$45,(K$45-SUM(K$7:M$7))/K$45*K$43*K$44,(SUM(K$7:N$7)-SUM(K$7:M$7))/K$45*K$43*K$44),0)</f>
        <v>0</v>
      </c>
      <c r="O57" s="169">
        <f>IF(K$45&gt;SUM(K$7:N$7),IF(SUM(K$7:O$7)&gt;K$45,(K$45-SUM(K$7:N$7))/K$45*K$43*K$44,(SUM(K$7:O$7)-SUM(K$7:N$7))/K$45*K$43*K$44),0)</f>
        <v>0</v>
      </c>
      <c r="P57" s="170">
        <f>IF(K$45&gt;SUM(K$7:O$7),IF(SUM(K$7:P$7)&gt;K$45,(K$45-SUM(K$7:O$7))/K$45*K$43*K$44,(SUM(K$7:P$7)-SUM(K$7:O$7))/K$45*K$43*K$44),0)</f>
        <v>0</v>
      </c>
      <c r="R57"/>
      <c r="S57"/>
      <c r="T57"/>
      <c r="U57"/>
    </row>
    <row r="58" spans="2:256" ht="16.5" hidden="1" customHeight="1" x14ac:dyDescent="0.25">
      <c r="B58" s="38"/>
      <c r="C58" s="297" t="s">
        <v>52</v>
      </c>
      <c r="D58" s="298"/>
      <c r="E58" s="269"/>
      <c r="F58" s="169"/>
      <c r="G58" s="169"/>
      <c r="H58" s="169"/>
      <c r="I58" s="169"/>
      <c r="J58" s="169"/>
      <c r="K58" s="169"/>
      <c r="L58" s="169">
        <f>IF(L$45&gt;L$7,(L$7/L$45)*L$43*L$44,L$43*L$44)</f>
        <v>0</v>
      </c>
      <c r="M58" s="169">
        <f>IF(L$45&gt;L$7,IF(SUM(L$7:M$7)&gt;L$45,(L$45-L$7)/L$45*L$43*L$44,(SUM(L$7:M$7)-L$7)/L$45*L$43*L$44),0)</f>
        <v>0</v>
      </c>
      <c r="N58" s="169">
        <f>IF(L$45&gt;SUM(L$7:M$7),IF(SUM(L$7:N$7)&gt;L$45,(L$45-SUM(L$7:M$7))/L$45*L$43*L$44,(SUM(L$7:N$7)-SUM(L$7:M$7))/L$45*L$43*L$44),0)</f>
        <v>0</v>
      </c>
      <c r="O58" s="169">
        <f>IF(L$45&gt;SUM(L$7:N$7),IF(SUM(L$7:O$7)&gt;L$45,(L$45-SUM(L$7:N$7))/L$45*L$43*L$44,(SUM(L$7:O$7)-SUM(L$7:N$7))/L$45*L$43*L$44),0)</f>
        <v>0</v>
      </c>
      <c r="P58" s="170">
        <f>IF(L$45&gt;SUM(L$7:O$7),IF(SUM(L$7:P$7)&gt;L$45,(L$45-SUM(L$7:O$7))/L$45*L$43*L$44,(SUM(L$7:P$7)-SUM(L$7:O$7))/L$45*L$43*L$44),0)</f>
        <v>0</v>
      </c>
      <c r="R58"/>
      <c r="S58"/>
      <c r="T58"/>
      <c r="U58"/>
    </row>
    <row r="59" spans="2:256" ht="16.5" hidden="1" customHeight="1" x14ac:dyDescent="0.25">
      <c r="B59" s="38"/>
      <c r="C59" s="297" t="s">
        <v>53</v>
      </c>
      <c r="D59" s="298"/>
      <c r="E59" s="269"/>
      <c r="F59" s="169"/>
      <c r="G59" s="169"/>
      <c r="H59" s="169"/>
      <c r="I59" s="169"/>
      <c r="J59" s="169"/>
      <c r="K59" s="169"/>
      <c r="L59" s="169"/>
      <c r="M59" s="169">
        <f>IF(M$45&gt;M$7,(M$7/M$45)*M$43*M$44,M$43*M$44)</f>
        <v>0</v>
      </c>
      <c r="N59" s="169">
        <f>IF(M$45&gt;M$7,IF(SUM(M$7:N$7)&gt;M$45,(M$45-M$7)/M$45*M$43*M$44,(SUM(M$7:N$7)-M$7)/M$45*M$43*M$44),0)</f>
        <v>0</v>
      </c>
      <c r="O59" s="169">
        <f>IF(M$45&gt;SUM(M$7:N$7),IF(SUM(M$7:O$7)&gt;M$45,(M$45-SUM(M$7:N$7))/M$45*M$43*M$44,(SUM(M$7:O$7)-SUM(M$7:N$7))/M$45*M$43*M$44),0)</f>
        <v>0</v>
      </c>
      <c r="P59" s="170">
        <f>IF(M$45&gt;SUM(M$7:O$7),IF(SUM(M$7:P$7)&gt;M$45,(M$45-SUM(M$7:O$7))/M$45*M$43*M$44,(SUM(M$7:P$7)-SUM(M$7:O$7))/M$45*M$43*M$44),0)</f>
        <v>0</v>
      </c>
      <c r="R59"/>
      <c r="S59"/>
      <c r="T59"/>
      <c r="U59"/>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row>
    <row r="60" spans="2:256" ht="16.5" hidden="1" customHeight="1" x14ac:dyDescent="0.25">
      <c r="B60" s="38"/>
      <c r="C60" s="297" t="s">
        <v>54</v>
      </c>
      <c r="D60" s="298"/>
      <c r="E60" s="269"/>
      <c r="F60" s="169"/>
      <c r="G60" s="169"/>
      <c r="H60" s="169"/>
      <c r="I60" s="169"/>
      <c r="J60" s="169"/>
      <c r="K60" s="169"/>
      <c r="L60" s="169"/>
      <c r="M60" s="169"/>
      <c r="N60" s="169">
        <f>IF(N$45&gt;N$7,(N$7/N$45)*N$43*N$44,N$43*N$44)</f>
        <v>0</v>
      </c>
      <c r="O60" s="169">
        <f>IF(N$45&gt;N$7,IF(SUM(N$7:O$7)&gt;N$45,(N$45-N$7)/N$45*N$43*N$44,(SUM(N$7:O$7)-N$7)/N$45*N$43*N$44),0)</f>
        <v>0</v>
      </c>
      <c r="P60" s="170">
        <f>IF(N$45&gt;SUM(N$7:O$7),IF(SUM(N$7:P$7)&gt;N$45,(N$45-SUM(N$7:O$7))/N$45*N$43*N$44,(SUM(N$7:P$7)-SUM(N$7:O$7))/N$45*N$43*N$44),0)</f>
        <v>0</v>
      </c>
      <c r="Q60" s="40"/>
      <c r="R60"/>
      <c r="S60"/>
      <c r="T60"/>
      <c r="U6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row>
    <row r="61" spans="2:256" ht="16.5" hidden="1" customHeight="1" x14ac:dyDescent="0.25">
      <c r="B61" s="38"/>
      <c r="C61" s="297" t="s">
        <v>55</v>
      </c>
      <c r="D61" s="298"/>
      <c r="E61" s="269"/>
      <c r="F61" s="169"/>
      <c r="G61" s="169"/>
      <c r="H61" s="169"/>
      <c r="I61" s="169"/>
      <c r="J61" s="169"/>
      <c r="K61" s="169"/>
      <c r="L61" s="169"/>
      <c r="M61" s="169"/>
      <c r="N61" s="169"/>
      <c r="O61" s="169">
        <f>IF(O$45&gt;O$7,(O$7/O$45)*O$43*O$44,O$43*O$44)</f>
        <v>0</v>
      </c>
      <c r="P61" s="170">
        <f>IF(O$45&gt;O$7,IF(SUM(O$7:P$7)&gt;O$45,(O$45-O$7)/O$45*O$43*O$44,(SUM(O$7:P$7)-O$7)/O$45*O$43*O$44),0)</f>
        <v>0</v>
      </c>
      <c r="Q61" s="40"/>
      <c r="R61"/>
      <c r="S61"/>
      <c r="T61"/>
      <c r="U61"/>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row>
    <row r="62" spans="2:256" ht="16.5" hidden="1" customHeight="1" x14ac:dyDescent="0.25">
      <c r="B62" s="38"/>
      <c r="C62" s="297" t="s">
        <v>56</v>
      </c>
      <c r="D62" s="298"/>
      <c r="E62" s="269"/>
      <c r="F62" s="169"/>
      <c r="G62" s="169"/>
      <c r="H62" s="169"/>
      <c r="I62" s="169"/>
      <c r="J62" s="169"/>
      <c r="K62" s="169"/>
      <c r="L62" s="169"/>
      <c r="M62" s="169"/>
      <c r="N62" s="169"/>
      <c r="O62" s="169"/>
      <c r="P62" s="170">
        <f>IF(P$45&gt;P$7,(P$7/P$45)*P$43*P$44,P$43*P$44)</f>
        <v>0</v>
      </c>
      <c r="Q62" s="40"/>
      <c r="R62"/>
      <c r="S62"/>
      <c r="T62"/>
      <c r="U62"/>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row>
    <row r="63" spans="2:256" ht="16.5" hidden="1" customHeight="1" x14ac:dyDescent="0.25">
      <c r="B63" s="38"/>
      <c r="C63" s="297" t="s">
        <v>57</v>
      </c>
      <c r="D63" s="298"/>
      <c r="E63" s="269">
        <f t="shared" ref="E63:P63" si="6">SUM(E51:E62)/E7</f>
        <v>0</v>
      </c>
      <c r="F63" s="169">
        <f t="shared" si="6"/>
        <v>0</v>
      </c>
      <c r="G63" s="169">
        <f t="shared" si="6"/>
        <v>0</v>
      </c>
      <c r="H63" s="169">
        <f t="shared" si="6"/>
        <v>0</v>
      </c>
      <c r="I63" s="169">
        <f t="shared" si="6"/>
        <v>0</v>
      </c>
      <c r="J63" s="169">
        <f t="shared" si="6"/>
        <v>0</v>
      </c>
      <c r="K63" s="169">
        <f t="shared" si="6"/>
        <v>0</v>
      </c>
      <c r="L63" s="169">
        <f t="shared" si="6"/>
        <v>0</v>
      </c>
      <c r="M63" s="169">
        <f t="shared" si="6"/>
        <v>0</v>
      </c>
      <c r="N63" s="169">
        <f t="shared" si="6"/>
        <v>0</v>
      </c>
      <c r="O63" s="169">
        <f t="shared" si="6"/>
        <v>0</v>
      </c>
      <c r="P63" s="170">
        <f t="shared" si="6"/>
        <v>0</v>
      </c>
      <c r="Q63" s="40"/>
      <c r="R63"/>
      <c r="S63"/>
      <c r="T63"/>
      <c r="U63"/>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row>
    <row r="64" spans="2:256" ht="16.5" hidden="1" customHeight="1" x14ac:dyDescent="0.25">
      <c r="B64" s="38"/>
      <c r="C64" s="297"/>
      <c r="D64" s="298"/>
      <c r="E64" s="269"/>
      <c r="F64" s="182"/>
      <c r="G64" s="182"/>
      <c r="H64" s="169"/>
      <c r="I64" s="169"/>
      <c r="J64" s="169"/>
      <c r="K64" s="169"/>
      <c r="L64" s="169"/>
      <c r="M64" s="169"/>
      <c r="N64" s="169"/>
      <c r="O64" s="169"/>
      <c r="P64" s="170"/>
      <c r="Q64" s="40"/>
      <c r="R64"/>
      <c r="S64"/>
      <c r="T64"/>
      <c r="U64"/>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row>
    <row r="65" spans="2:256" ht="16.5" customHeight="1" x14ac:dyDescent="0.25">
      <c r="B65" s="43" t="s">
        <v>58</v>
      </c>
      <c r="C65" s="297" t="s">
        <v>36</v>
      </c>
      <c r="D65" s="298"/>
      <c r="E65" s="269" t="str">
        <f>IFERROR((E40+(E63/E14))*E47,"0")</f>
        <v>0</v>
      </c>
      <c r="F65" s="169" t="str">
        <f t="shared" ref="F65:P65" si="7">IFERROR((F40+(F63/F14))*F47,"0")</f>
        <v>0</v>
      </c>
      <c r="G65" s="169" t="str">
        <f t="shared" si="7"/>
        <v>0</v>
      </c>
      <c r="H65" s="169" t="str">
        <f t="shared" si="7"/>
        <v>0</v>
      </c>
      <c r="I65" s="169" t="str">
        <f t="shared" si="7"/>
        <v>0</v>
      </c>
      <c r="J65" s="169" t="str">
        <f t="shared" si="7"/>
        <v>0</v>
      </c>
      <c r="K65" s="169" t="str">
        <f t="shared" si="7"/>
        <v>0</v>
      </c>
      <c r="L65" s="169" t="str">
        <f t="shared" si="7"/>
        <v>0</v>
      </c>
      <c r="M65" s="169" t="str">
        <f t="shared" si="7"/>
        <v>0</v>
      </c>
      <c r="N65" s="169" t="str">
        <f t="shared" si="7"/>
        <v>0</v>
      </c>
      <c r="O65" s="169" t="str">
        <f t="shared" si="7"/>
        <v>0</v>
      </c>
      <c r="P65" s="170" t="str">
        <f t="shared" si="7"/>
        <v>0</v>
      </c>
      <c r="Q65" s="40"/>
      <c r="R65"/>
      <c r="S65"/>
      <c r="T65"/>
      <c r="U65"/>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row>
    <row r="66" spans="2:256" ht="16.5" customHeight="1" x14ac:dyDescent="0.25">
      <c r="B66" s="44" t="s">
        <v>59</v>
      </c>
      <c r="C66" s="297" t="s">
        <v>60</v>
      </c>
      <c r="D66" s="298"/>
      <c r="E66" s="267">
        <f t="shared" ref="E66:P66" si="8">E65*E14</f>
        <v>0</v>
      </c>
      <c r="F66" s="164">
        <f t="shared" si="8"/>
        <v>0</v>
      </c>
      <c r="G66" s="164">
        <f t="shared" si="8"/>
        <v>0</v>
      </c>
      <c r="H66" s="164">
        <f t="shared" si="8"/>
        <v>0</v>
      </c>
      <c r="I66" s="164">
        <f t="shared" si="8"/>
        <v>0</v>
      </c>
      <c r="J66" s="164">
        <f t="shared" si="8"/>
        <v>0</v>
      </c>
      <c r="K66" s="164">
        <f t="shared" si="8"/>
        <v>0</v>
      </c>
      <c r="L66" s="164">
        <f t="shared" si="8"/>
        <v>0</v>
      </c>
      <c r="M66" s="164">
        <f t="shared" si="8"/>
        <v>0</v>
      </c>
      <c r="N66" s="164">
        <f t="shared" si="8"/>
        <v>0</v>
      </c>
      <c r="O66" s="164">
        <f t="shared" si="8"/>
        <v>0</v>
      </c>
      <c r="P66" s="165">
        <f t="shared" si="8"/>
        <v>0</v>
      </c>
      <c r="Q66" s="40"/>
      <c r="R66"/>
      <c r="S66"/>
      <c r="T66"/>
      <c r="U66"/>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2:256" ht="16.5" customHeight="1" x14ac:dyDescent="0.25">
      <c r="B67" s="44"/>
      <c r="C67" s="306"/>
      <c r="D67" s="307"/>
      <c r="E67" s="267"/>
      <c r="F67" s="164"/>
      <c r="G67" s="164"/>
      <c r="H67" s="164"/>
      <c r="I67" s="164"/>
      <c r="J67" s="164"/>
      <c r="K67" s="164"/>
      <c r="L67" s="164"/>
      <c r="M67" s="164"/>
      <c r="N67" s="164"/>
      <c r="O67" s="164"/>
      <c r="P67" s="165"/>
      <c r="Q67" s="40"/>
      <c r="R67"/>
      <c r="S67"/>
      <c r="T67"/>
      <c r="U67"/>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row>
    <row r="68" spans="2:256" ht="16.5" customHeight="1" x14ac:dyDescent="0.25">
      <c r="B68" s="43" t="s">
        <v>61</v>
      </c>
      <c r="C68" s="297" t="s">
        <v>36</v>
      </c>
      <c r="D68" s="298"/>
      <c r="E68" s="269" t="str">
        <f>IFERROR(E69/E14,"0")</f>
        <v>0</v>
      </c>
      <c r="F68" s="169" t="str">
        <f t="shared" ref="F68:P68" si="9">IFERROR(F69/F14,"0")</f>
        <v>0</v>
      </c>
      <c r="G68" s="169" t="str">
        <f t="shared" si="9"/>
        <v>0</v>
      </c>
      <c r="H68" s="169" t="str">
        <f t="shared" si="9"/>
        <v>0</v>
      </c>
      <c r="I68" s="169" t="str">
        <f t="shared" si="9"/>
        <v>0</v>
      </c>
      <c r="J68" s="169" t="str">
        <f t="shared" si="9"/>
        <v>0</v>
      </c>
      <c r="K68" s="169" t="str">
        <f t="shared" si="9"/>
        <v>0</v>
      </c>
      <c r="L68" s="169" t="str">
        <f t="shared" si="9"/>
        <v>0</v>
      </c>
      <c r="M68" s="169" t="str">
        <f t="shared" si="9"/>
        <v>0</v>
      </c>
      <c r="N68" s="169" t="str">
        <f t="shared" si="9"/>
        <v>0</v>
      </c>
      <c r="O68" s="169" t="str">
        <f t="shared" si="9"/>
        <v>0</v>
      </c>
      <c r="P68" s="170" t="str">
        <f t="shared" si="9"/>
        <v>0</v>
      </c>
      <c r="Q68" s="40"/>
      <c r="R68"/>
      <c r="S68"/>
      <c r="T68"/>
      <c r="U68"/>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2:256" ht="16.5" customHeight="1" x14ac:dyDescent="0.25">
      <c r="B69" s="44" t="s">
        <v>59</v>
      </c>
      <c r="C69" s="297" t="s">
        <v>60</v>
      </c>
      <c r="D69" s="298"/>
      <c r="E69" s="269">
        <f t="shared" ref="E69:P69" si="10">E66-E33</f>
        <v>0</v>
      </c>
      <c r="F69" s="169">
        <f t="shared" si="10"/>
        <v>0</v>
      </c>
      <c r="G69" s="169">
        <f t="shared" si="10"/>
        <v>0</v>
      </c>
      <c r="H69" s="169">
        <f t="shared" si="10"/>
        <v>0</v>
      </c>
      <c r="I69" s="169">
        <f t="shared" si="10"/>
        <v>0</v>
      </c>
      <c r="J69" s="169">
        <f t="shared" si="10"/>
        <v>0</v>
      </c>
      <c r="K69" s="169">
        <f t="shared" si="10"/>
        <v>0</v>
      </c>
      <c r="L69" s="169">
        <f t="shared" si="10"/>
        <v>0</v>
      </c>
      <c r="M69" s="169">
        <f t="shared" si="10"/>
        <v>0</v>
      </c>
      <c r="N69" s="169">
        <f t="shared" si="10"/>
        <v>0</v>
      </c>
      <c r="O69" s="169">
        <f t="shared" si="10"/>
        <v>0</v>
      </c>
      <c r="P69" s="170">
        <f t="shared" si="10"/>
        <v>0</v>
      </c>
      <c r="Q69" s="40"/>
      <c r="R69"/>
      <c r="S69"/>
      <c r="T69"/>
      <c r="U69"/>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row>
    <row r="70" spans="2:256" ht="16.5" customHeight="1" x14ac:dyDescent="0.25">
      <c r="B70" s="33"/>
      <c r="C70" s="297"/>
      <c r="D70" s="298"/>
      <c r="E70" s="269"/>
      <c r="F70" s="182"/>
      <c r="G70" s="182"/>
      <c r="H70" s="169"/>
      <c r="I70" s="169"/>
      <c r="J70" s="169"/>
      <c r="K70" s="169"/>
      <c r="L70" s="169"/>
      <c r="M70" s="169"/>
      <c r="N70" s="169"/>
      <c r="O70" s="169"/>
      <c r="P70" s="170"/>
      <c r="Q70" s="40"/>
      <c r="R70"/>
      <c r="S70"/>
      <c r="T70"/>
      <c r="U7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row>
    <row r="71" spans="2:256" s="46" customFormat="1" ht="16.5" customHeight="1" x14ac:dyDescent="0.25">
      <c r="B71" s="45" t="s">
        <v>62</v>
      </c>
      <c r="C71" s="306"/>
      <c r="D71" s="307"/>
      <c r="E71" s="275"/>
      <c r="F71" s="183"/>
      <c r="G71" s="183"/>
      <c r="H71" s="183"/>
      <c r="I71" s="183"/>
      <c r="J71" s="183"/>
      <c r="K71" s="183"/>
      <c r="L71" s="183"/>
      <c r="M71" s="183"/>
      <c r="N71" s="183"/>
      <c r="O71" s="183"/>
      <c r="P71" s="184"/>
      <c r="R71"/>
      <c r="S71"/>
      <c r="T71"/>
      <c r="U71"/>
    </row>
    <row r="72" spans="2:256" s="46" customFormat="1" ht="16.5" customHeight="1" x14ac:dyDescent="0.25">
      <c r="B72" s="41" t="s">
        <v>63</v>
      </c>
      <c r="C72" s="297" t="s">
        <v>64</v>
      </c>
      <c r="D72" s="298"/>
      <c r="E72" s="276"/>
      <c r="F72" s="185"/>
      <c r="G72" s="185"/>
      <c r="H72" s="185"/>
      <c r="I72" s="185"/>
      <c r="J72" s="185"/>
      <c r="K72" s="185"/>
      <c r="L72" s="185"/>
      <c r="M72" s="185"/>
      <c r="N72" s="185"/>
      <c r="O72" s="185"/>
      <c r="P72" s="186"/>
      <c r="R72"/>
      <c r="S72"/>
      <c r="T72"/>
      <c r="U72"/>
    </row>
    <row r="73" spans="2:256" s="46" customFormat="1" ht="16.5" customHeight="1" x14ac:dyDescent="0.25">
      <c r="B73" s="41" t="s">
        <v>65</v>
      </c>
      <c r="C73" s="297" t="s">
        <v>66</v>
      </c>
      <c r="D73" s="298"/>
      <c r="E73" s="277"/>
      <c r="F73" s="187"/>
      <c r="G73" s="187"/>
      <c r="H73" s="187"/>
      <c r="I73" s="187"/>
      <c r="J73" s="187"/>
      <c r="K73" s="187"/>
      <c r="L73" s="187"/>
      <c r="M73" s="187"/>
      <c r="N73" s="187"/>
      <c r="O73" s="187"/>
      <c r="P73" s="188"/>
      <c r="R73"/>
      <c r="S73"/>
      <c r="T73"/>
      <c r="U73"/>
    </row>
    <row r="74" spans="2:256" s="46" customFormat="1" ht="16.5" customHeight="1" x14ac:dyDescent="0.25">
      <c r="B74" s="41"/>
      <c r="C74" s="306"/>
      <c r="D74" s="307"/>
      <c r="E74" s="278"/>
      <c r="F74" s="189"/>
      <c r="G74" s="189"/>
      <c r="H74" s="189"/>
      <c r="I74" s="189"/>
      <c r="J74" s="189"/>
      <c r="K74" s="189"/>
      <c r="L74" s="189"/>
      <c r="M74" s="189"/>
      <c r="N74" s="189"/>
      <c r="O74" s="189"/>
      <c r="P74" s="190"/>
      <c r="R74"/>
      <c r="S74"/>
      <c r="T74"/>
      <c r="U74"/>
    </row>
    <row r="75" spans="2:256" ht="16.5" customHeight="1" x14ac:dyDescent="0.25">
      <c r="B75" s="25" t="s">
        <v>67</v>
      </c>
      <c r="C75" s="297"/>
      <c r="D75" s="298"/>
      <c r="E75" s="263"/>
      <c r="F75" s="156"/>
      <c r="G75" s="156"/>
      <c r="H75" s="156"/>
      <c r="I75" s="156"/>
      <c r="J75" s="156"/>
      <c r="K75" s="156"/>
      <c r="L75" s="156"/>
      <c r="M75" s="156"/>
      <c r="N75" s="156"/>
      <c r="O75" s="156"/>
      <c r="P75" s="157"/>
      <c r="Q75" s="40"/>
      <c r="R75"/>
      <c r="S75"/>
      <c r="T75"/>
      <c r="U75"/>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row>
    <row r="76" spans="2:256" ht="16.5" customHeight="1" x14ac:dyDescent="0.25">
      <c r="B76" s="47" t="s">
        <v>68</v>
      </c>
      <c r="C76" s="297" t="s">
        <v>69</v>
      </c>
      <c r="D76" s="298"/>
      <c r="E76" s="265">
        <v>0</v>
      </c>
      <c r="F76" s="160">
        <v>0</v>
      </c>
      <c r="G76" s="160">
        <v>0</v>
      </c>
      <c r="H76" s="160">
        <v>0</v>
      </c>
      <c r="I76" s="160">
        <v>0</v>
      </c>
      <c r="J76" s="160">
        <v>0</v>
      </c>
      <c r="K76" s="160">
        <v>0</v>
      </c>
      <c r="L76" s="160">
        <v>0</v>
      </c>
      <c r="M76" s="160">
        <v>0</v>
      </c>
      <c r="N76" s="160">
        <v>0</v>
      </c>
      <c r="O76" s="160">
        <v>0</v>
      </c>
      <c r="P76" s="161">
        <v>0</v>
      </c>
      <c r="Q76" s="40"/>
      <c r="R76"/>
      <c r="S76"/>
      <c r="T76"/>
      <c r="U76"/>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2:256" ht="16.5" customHeight="1" x14ac:dyDescent="0.25">
      <c r="B77" s="48"/>
      <c r="C77" s="297" t="s">
        <v>70</v>
      </c>
      <c r="D77" s="298"/>
      <c r="E77" s="279">
        <v>0</v>
      </c>
      <c r="F77" s="191">
        <v>0</v>
      </c>
      <c r="G77" s="191">
        <v>0</v>
      </c>
      <c r="H77" s="191">
        <v>0</v>
      </c>
      <c r="I77" s="191">
        <v>0</v>
      </c>
      <c r="J77" s="191">
        <v>0</v>
      </c>
      <c r="K77" s="191">
        <v>0</v>
      </c>
      <c r="L77" s="191">
        <v>0</v>
      </c>
      <c r="M77" s="191">
        <v>0</v>
      </c>
      <c r="N77" s="191">
        <v>0</v>
      </c>
      <c r="O77" s="191">
        <v>0</v>
      </c>
      <c r="P77" s="192">
        <v>0</v>
      </c>
      <c r="Q77" s="40"/>
      <c r="R77"/>
      <c r="S77"/>
      <c r="T77"/>
      <c r="U77"/>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row>
    <row r="78" spans="2:256" ht="16.5" customHeight="1" x14ac:dyDescent="0.25">
      <c r="B78" s="48"/>
      <c r="C78" s="297"/>
      <c r="D78" s="298"/>
      <c r="E78" s="268"/>
      <c r="F78" s="166"/>
      <c r="G78" s="166"/>
      <c r="H78" s="166"/>
      <c r="I78" s="166"/>
      <c r="J78" s="166"/>
      <c r="K78" s="166"/>
      <c r="L78" s="166"/>
      <c r="M78" s="166"/>
      <c r="N78" s="166"/>
      <c r="O78" s="166"/>
      <c r="P78" s="193"/>
      <c r="Q78" s="40"/>
      <c r="R78"/>
      <c r="S78"/>
      <c r="T78"/>
      <c r="U78"/>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2:256" ht="16.5" customHeight="1" x14ac:dyDescent="0.25">
      <c r="B79" s="47" t="s">
        <v>71</v>
      </c>
      <c r="C79" s="297" t="s">
        <v>69</v>
      </c>
      <c r="D79" s="298"/>
      <c r="E79" s="265">
        <v>0</v>
      </c>
      <c r="F79" s="160">
        <v>0</v>
      </c>
      <c r="G79" s="160">
        <v>0</v>
      </c>
      <c r="H79" s="160">
        <v>0</v>
      </c>
      <c r="I79" s="160">
        <v>0</v>
      </c>
      <c r="J79" s="160">
        <v>0</v>
      </c>
      <c r="K79" s="160">
        <v>0</v>
      </c>
      <c r="L79" s="160">
        <v>0</v>
      </c>
      <c r="M79" s="160">
        <v>0</v>
      </c>
      <c r="N79" s="160">
        <v>0</v>
      </c>
      <c r="O79" s="160">
        <v>0</v>
      </c>
      <c r="P79" s="161">
        <v>0</v>
      </c>
      <c r="Q79" s="40"/>
      <c r="R79"/>
      <c r="S79"/>
      <c r="T79"/>
      <c r="U79"/>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2:256" ht="16.5" customHeight="1" x14ac:dyDescent="0.25">
      <c r="B80" s="48"/>
      <c r="C80" s="297" t="s">
        <v>70</v>
      </c>
      <c r="D80" s="298"/>
      <c r="E80" s="279">
        <v>0</v>
      </c>
      <c r="F80" s="191">
        <v>0</v>
      </c>
      <c r="G80" s="191">
        <v>0</v>
      </c>
      <c r="H80" s="191">
        <v>0</v>
      </c>
      <c r="I80" s="191">
        <v>0</v>
      </c>
      <c r="J80" s="191">
        <v>0</v>
      </c>
      <c r="K80" s="191">
        <v>0</v>
      </c>
      <c r="L80" s="191">
        <v>0</v>
      </c>
      <c r="M80" s="191">
        <v>0</v>
      </c>
      <c r="N80" s="191">
        <v>0</v>
      </c>
      <c r="O80" s="191">
        <v>0</v>
      </c>
      <c r="P80" s="192">
        <v>0</v>
      </c>
      <c r="Q80" s="40"/>
      <c r="R80"/>
      <c r="S80"/>
      <c r="T80"/>
      <c r="U8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2:256" ht="16.5" customHeight="1" x14ac:dyDescent="0.25">
      <c r="B81" s="48"/>
      <c r="C81" s="297"/>
      <c r="D81" s="298"/>
      <c r="E81" s="280"/>
      <c r="F81" s="194"/>
      <c r="G81" s="194"/>
      <c r="H81" s="194"/>
      <c r="I81" s="194"/>
      <c r="J81" s="194"/>
      <c r="K81" s="194"/>
      <c r="L81" s="194"/>
      <c r="M81" s="194"/>
      <c r="N81" s="194"/>
      <c r="O81" s="194"/>
      <c r="P81" s="195"/>
      <c r="Q81" s="40"/>
      <c r="R81"/>
      <c r="S81"/>
      <c r="T81"/>
      <c r="U81"/>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2:256" ht="16.5" customHeight="1" x14ac:dyDescent="0.25">
      <c r="B82" s="47" t="s">
        <v>72</v>
      </c>
      <c r="C82" s="297" t="s">
        <v>69</v>
      </c>
      <c r="D82" s="298"/>
      <c r="E82" s="265">
        <v>0</v>
      </c>
      <c r="F82" s="160">
        <v>0</v>
      </c>
      <c r="G82" s="160">
        <v>0</v>
      </c>
      <c r="H82" s="160">
        <v>0</v>
      </c>
      <c r="I82" s="160">
        <v>0</v>
      </c>
      <c r="J82" s="160">
        <v>0</v>
      </c>
      <c r="K82" s="160">
        <v>0</v>
      </c>
      <c r="L82" s="160">
        <v>0</v>
      </c>
      <c r="M82" s="160">
        <v>0</v>
      </c>
      <c r="N82" s="160">
        <v>0</v>
      </c>
      <c r="O82" s="160">
        <v>0</v>
      </c>
      <c r="P82" s="161">
        <v>0</v>
      </c>
      <c r="Q82" s="40"/>
      <c r="R82"/>
      <c r="S82"/>
      <c r="T82"/>
      <c r="U82"/>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2:256" ht="16.5" customHeight="1" x14ac:dyDescent="0.25">
      <c r="B83" s="48"/>
      <c r="C83" s="297" t="s">
        <v>70</v>
      </c>
      <c r="D83" s="298"/>
      <c r="E83" s="279">
        <v>0</v>
      </c>
      <c r="F83" s="191">
        <v>0</v>
      </c>
      <c r="G83" s="191">
        <v>0</v>
      </c>
      <c r="H83" s="191">
        <v>0</v>
      </c>
      <c r="I83" s="191">
        <v>0</v>
      </c>
      <c r="J83" s="191">
        <v>0</v>
      </c>
      <c r="K83" s="191">
        <v>0</v>
      </c>
      <c r="L83" s="191">
        <v>0</v>
      </c>
      <c r="M83" s="191">
        <v>0</v>
      </c>
      <c r="N83" s="191">
        <v>0</v>
      </c>
      <c r="O83" s="191">
        <v>0</v>
      </c>
      <c r="P83" s="192">
        <v>0</v>
      </c>
      <c r="Q83" s="40"/>
      <c r="R83"/>
      <c r="S83"/>
      <c r="T83"/>
      <c r="U83"/>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2:256" ht="16.5" customHeight="1" x14ac:dyDescent="0.25">
      <c r="B84" s="48"/>
      <c r="C84" s="297"/>
      <c r="D84" s="298"/>
      <c r="E84" s="268"/>
      <c r="F84" s="166"/>
      <c r="G84" s="166"/>
      <c r="H84" s="166"/>
      <c r="I84" s="166"/>
      <c r="J84" s="166"/>
      <c r="K84" s="166"/>
      <c r="L84" s="166"/>
      <c r="M84" s="166"/>
      <c r="N84" s="166"/>
      <c r="O84" s="166"/>
      <c r="P84" s="193"/>
      <c r="Q84" s="40"/>
      <c r="R84"/>
      <c r="S84"/>
      <c r="T84"/>
      <c r="U84"/>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2:256" ht="16.5" customHeight="1" x14ac:dyDescent="0.25">
      <c r="B85" s="47" t="s">
        <v>73</v>
      </c>
      <c r="C85" s="297" t="s">
        <v>69</v>
      </c>
      <c r="D85" s="298"/>
      <c r="E85" s="265">
        <v>0</v>
      </c>
      <c r="F85" s="160">
        <v>0</v>
      </c>
      <c r="G85" s="160">
        <v>0</v>
      </c>
      <c r="H85" s="160">
        <v>0</v>
      </c>
      <c r="I85" s="160">
        <v>0</v>
      </c>
      <c r="J85" s="160">
        <v>0</v>
      </c>
      <c r="K85" s="160">
        <v>0</v>
      </c>
      <c r="L85" s="160">
        <v>0</v>
      </c>
      <c r="M85" s="160">
        <v>0</v>
      </c>
      <c r="N85" s="160">
        <v>0</v>
      </c>
      <c r="O85" s="160">
        <v>0</v>
      </c>
      <c r="P85" s="161">
        <v>0</v>
      </c>
      <c r="Q85" s="40"/>
      <c r="R85"/>
      <c r="S85"/>
      <c r="T85"/>
      <c r="U85"/>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2:256" ht="16.5" customHeight="1" x14ac:dyDescent="0.25">
      <c r="B86" s="48"/>
      <c r="C86" s="297" t="s">
        <v>70</v>
      </c>
      <c r="D86" s="298"/>
      <c r="E86" s="279">
        <v>0</v>
      </c>
      <c r="F86" s="191">
        <v>0</v>
      </c>
      <c r="G86" s="191">
        <v>0</v>
      </c>
      <c r="H86" s="191">
        <v>0</v>
      </c>
      <c r="I86" s="191">
        <v>0</v>
      </c>
      <c r="J86" s="191">
        <v>0</v>
      </c>
      <c r="K86" s="191">
        <v>0</v>
      </c>
      <c r="L86" s="191">
        <v>0</v>
      </c>
      <c r="M86" s="191">
        <v>0</v>
      </c>
      <c r="N86" s="191">
        <v>0</v>
      </c>
      <c r="O86" s="191">
        <v>0</v>
      </c>
      <c r="P86" s="192">
        <v>0</v>
      </c>
      <c r="Q86" s="40"/>
      <c r="R86"/>
      <c r="S86"/>
      <c r="T86"/>
      <c r="U86"/>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2:256" ht="16.5" customHeight="1" x14ac:dyDescent="0.25">
      <c r="B87" s="49"/>
      <c r="C87" s="297"/>
      <c r="D87" s="298"/>
      <c r="E87" s="281"/>
      <c r="F87" s="196"/>
      <c r="G87" s="196"/>
      <c r="H87" s="196"/>
      <c r="I87" s="196"/>
      <c r="J87" s="196"/>
      <c r="K87" s="196"/>
      <c r="L87" s="196"/>
      <c r="M87" s="196"/>
      <c r="N87" s="196"/>
      <c r="O87" s="196"/>
      <c r="P87" s="197"/>
      <c r="Q87" s="40"/>
      <c r="R87"/>
      <c r="S87"/>
      <c r="T87"/>
      <c r="U87"/>
    </row>
    <row r="88" spans="2:256" ht="16.5" customHeight="1" x14ac:dyDescent="0.25">
      <c r="B88" s="50" t="s">
        <v>74</v>
      </c>
      <c r="C88" s="297" t="s">
        <v>60</v>
      </c>
      <c r="D88" s="298"/>
      <c r="E88" s="268">
        <f t="shared" ref="E88:P88" si="11">E76*E77+E79*E80+E82*E83+E85*E86</f>
        <v>0</v>
      </c>
      <c r="F88" s="166">
        <f t="shared" si="11"/>
        <v>0</v>
      </c>
      <c r="G88" s="166">
        <f t="shared" si="11"/>
        <v>0</v>
      </c>
      <c r="H88" s="166">
        <f t="shared" si="11"/>
        <v>0</v>
      </c>
      <c r="I88" s="166">
        <f t="shared" si="11"/>
        <v>0</v>
      </c>
      <c r="J88" s="166">
        <f t="shared" si="11"/>
        <v>0</v>
      </c>
      <c r="K88" s="166">
        <f t="shared" si="11"/>
        <v>0</v>
      </c>
      <c r="L88" s="166">
        <f t="shared" si="11"/>
        <v>0</v>
      </c>
      <c r="M88" s="166">
        <f t="shared" si="11"/>
        <v>0</v>
      </c>
      <c r="N88" s="166">
        <f t="shared" si="11"/>
        <v>0</v>
      </c>
      <c r="O88" s="166">
        <f t="shared" si="11"/>
        <v>0</v>
      </c>
      <c r="P88" s="193">
        <f t="shared" si="11"/>
        <v>0</v>
      </c>
      <c r="Q88" s="40"/>
      <c r="R88"/>
      <c r="S88"/>
      <c r="T88"/>
      <c r="U88"/>
      <c r="V88" s="39"/>
      <c r="W88" s="39"/>
    </row>
    <row r="89" spans="2:256" ht="16.5" customHeight="1" x14ac:dyDescent="0.25">
      <c r="B89" s="48"/>
      <c r="C89" s="297"/>
      <c r="D89" s="298"/>
      <c r="E89" s="268"/>
      <c r="F89" s="166"/>
      <c r="G89" s="166"/>
      <c r="H89" s="166"/>
      <c r="I89" s="166"/>
      <c r="J89" s="166"/>
      <c r="K89" s="166"/>
      <c r="L89" s="166"/>
      <c r="M89" s="166"/>
      <c r="N89" s="166"/>
      <c r="O89" s="166"/>
      <c r="P89" s="193"/>
      <c r="Q89" s="39"/>
      <c r="R89"/>
      <c r="S89"/>
      <c r="T89"/>
      <c r="U89"/>
    </row>
    <row r="90" spans="2:256" ht="16.5" customHeight="1" x14ac:dyDescent="0.25">
      <c r="B90" s="25" t="s">
        <v>75</v>
      </c>
      <c r="C90" s="297"/>
      <c r="D90" s="298"/>
      <c r="E90" s="263"/>
      <c r="F90" s="156"/>
      <c r="G90" s="156"/>
      <c r="H90" s="156"/>
      <c r="I90" s="156"/>
      <c r="J90" s="156"/>
      <c r="K90" s="156"/>
      <c r="L90" s="156"/>
      <c r="M90" s="156"/>
      <c r="N90" s="156"/>
      <c r="O90" s="156"/>
      <c r="P90" s="157"/>
      <c r="R90"/>
      <c r="S90"/>
      <c r="T90"/>
      <c r="U90"/>
    </row>
    <row r="91" spans="2:256" ht="16.5" customHeight="1" x14ac:dyDescent="0.25">
      <c r="B91" s="47" t="s">
        <v>76</v>
      </c>
      <c r="C91" s="297" t="s">
        <v>69</v>
      </c>
      <c r="D91" s="298"/>
      <c r="E91" s="265">
        <v>0</v>
      </c>
      <c r="F91" s="160">
        <v>0</v>
      </c>
      <c r="G91" s="160">
        <v>0</v>
      </c>
      <c r="H91" s="160">
        <v>0</v>
      </c>
      <c r="I91" s="160">
        <v>0</v>
      </c>
      <c r="J91" s="160">
        <v>0</v>
      </c>
      <c r="K91" s="160">
        <v>0</v>
      </c>
      <c r="L91" s="160">
        <v>0</v>
      </c>
      <c r="M91" s="160">
        <v>0</v>
      </c>
      <c r="N91" s="160">
        <v>0</v>
      </c>
      <c r="O91" s="160">
        <v>0</v>
      </c>
      <c r="P91" s="161">
        <v>0</v>
      </c>
      <c r="R91"/>
      <c r="S91"/>
      <c r="T91"/>
      <c r="U91"/>
    </row>
    <row r="92" spans="2:256" s="46" customFormat="1" ht="16.5" customHeight="1" x14ac:dyDescent="0.25">
      <c r="B92" s="48"/>
      <c r="C92" s="297" t="s">
        <v>70</v>
      </c>
      <c r="D92" s="298"/>
      <c r="E92" s="279">
        <v>0</v>
      </c>
      <c r="F92" s="191">
        <v>0</v>
      </c>
      <c r="G92" s="191">
        <v>0</v>
      </c>
      <c r="H92" s="191">
        <v>0</v>
      </c>
      <c r="I92" s="191">
        <v>0</v>
      </c>
      <c r="J92" s="191">
        <v>0</v>
      </c>
      <c r="K92" s="191">
        <v>0</v>
      </c>
      <c r="L92" s="191">
        <v>0</v>
      </c>
      <c r="M92" s="191">
        <v>0</v>
      </c>
      <c r="N92" s="191">
        <v>0</v>
      </c>
      <c r="O92" s="191">
        <v>0</v>
      </c>
      <c r="P92" s="192">
        <v>0</v>
      </c>
      <c r="Q92" s="6"/>
      <c r="R92"/>
      <c r="S92"/>
      <c r="T92"/>
      <c r="U92"/>
    </row>
    <row r="93" spans="2:256" s="51" customFormat="1" ht="16.5" customHeight="1" x14ac:dyDescent="0.25">
      <c r="B93" s="48"/>
      <c r="C93" s="297"/>
      <c r="D93" s="298"/>
      <c r="E93" s="268"/>
      <c r="F93" s="166"/>
      <c r="G93" s="166"/>
      <c r="H93" s="166"/>
      <c r="I93" s="166"/>
      <c r="J93" s="166"/>
      <c r="K93" s="166"/>
      <c r="L93" s="166"/>
      <c r="M93" s="166"/>
      <c r="N93" s="166"/>
      <c r="O93" s="166"/>
      <c r="P93" s="193"/>
      <c r="Q93" s="46"/>
      <c r="R93"/>
      <c r="S93"/>
      <c r="T93"/>
      <c r="U93"/>
    </row>
    <row r="94" spans="2:256" s="51" customFormat="1" ht="16.5" customHeight="1" x14ac:dyDescent="0.25">
      <c r="B94" s="47" t="s">
        <v>77</v>
      </c>
      <c r="C94" s="297" t="s">
        <v>69</v>
      </c>
      <c r="D94" s="298"/>
      <c r="E94" s="265">
        <v>0</v>
      </c>
      <c r="F94" s="160">
        <v>0</v>
      </c>
      <c r="G94" s="160">
        <v>0</v>
      </c>
      <c r="H94" s="160">
        <v>0</v>
      </c>
      <c r="I94" s="160">
        <v>0</v>
      </c>
      <c r="J94" s="160">
        <v>0</v>
      </c>
      <c r="K94" s="160">
        <v>0</v>
      </c>
      <c r="L94" s="160">
        <v>0</v>
      </c>
      <c r="M94" s="160">
        <v>0</v>
      </c>
      <c r="N94" s="160">
        <v>0</v>
      </c>
      <c r="O94" s="160">
        <v>0</v>
      </c>
      <c r="P94" s="161">
        <v>0</v>
      </c>
      <c r="R94"/>
      <c r="S94"/>
      <c r="T94"/>
      <c r="U94"/>
    </row>
    <row r="95" spans="2:256" s="51" customFormat="1" ht="16.5" customHeight="1" x14ac:dyDescent="0.25">
      <c r="B95" s="48"/>
      <c r="C95" s="297" t="s">
        <v>70</v>
      </c>
      <c r="D95" s="298"/>
      <c r="E95" s="279">
        <v>0</v>
      </c>
      <c r="F95" s="191">
        <v>0</v>
      </c>
      <c r="G95" s="191">
        <v>0</v>
      </c>
      <c r="H95" s="191">
        <v>0</v>
      </c>
      <c r="I95" s="191">
        <v>0</v>
      </c>
      <c r="J95" s="191">
        <v>0</v>
      </c>
      <c r="K95" s="191">
        <v>0</v>
      </c>
      <c r="L95" s="191">
        <v>0</v>
      </c>
      <c r="M95" s="191">
        <v>0</v>
      </c>
      <c r="N95" s="191">
        <v>0</v>
      </c>
      <c r="O95" s="191">
        <v>0</v>
      </c>
      <c r="P95" s="192">
        <v>0</v>
      </c>
      <c r="R95"/>
      <c r="S95"/>
      <c r="T95"/>
      <c r="U95"/>
    </row>
    <row r="96" spans="2:256" s="51" customFormat="1" ht="16.5" customHeight="1" x14ac:dyDescent="0.25">
      <c r="B96" s="33"/>
      <c r="C96" s="297"/>
      <c r="D96" s="298"/>
      <c r="E96" s="281"/>
      <c r="F96" s="196"/>
      <c r="G96" s="196"/>
      <c r="H96" s="196"/>
      <c r="I96" s="196"/>
      <c r="J96" s="196"/>
      <c r="K96" s="196"/>
      <c r="L96" s="196"/>
      <c r="M96" s="196"/>
      <c r="N96" s="196"/>
      <c r="O96" s="196"/>
      <c r="P96" s="197"/>
      <c r="R96"/>
      <c r="S96"/>
      <c r="T96"/>
      <c r="U96"/>
    </row>
    <row r="97" spans="2:21" s="51" customFormat="1" ht="16.5" customHeight="1" x14ac:dyDescent="0.25">
      <c r="B97" s="50" t="s">
        <v>78</v>
      </c>
      <c r="C97" s="297" t="s">
        <v>60</v>
      </c>
      <c r="D97" s="298"/>
      <c r="E97" s="268">
        <f>E91*E92+E94*E95</f>
        <v>0</v>
      </c>
      <c r="F97" s="166">
        <f t="shared" ref="F97:P97" si="12">F91*F92+F94*F95</f>
        <v>0</v>
      </c>
      <c r="G97" s="166">
        <f t="shared" si="12"/>
        <v>0</v>
      </c>
      <c r="H97" s="166">
        <f t="shared" si="12"/>
        <v>0</v>
      </c>
      <c r="I97" s="166">
        <f t="shared" si="12"/>
        <v>0</v>
      </c>
      <c r="J97" s="166">
        <f t="shared" si="12"/>
        <v>0</v>
      </c>
      <c r="K97" s="166">
        <f t="shared" si="12"/>
        <v>0</v>
      </c>
      <c r="L97" s="166">
        <f t="shared" si="12"/>
        <v>0</v>
      </c>
      <c r="M97" s="166">
        <f t="shared" si="12"/>
        <v>0</v>
      </c>
      <c r="N97" s="166">
        <f t="shared" si="12"/>
        <v>0</v>
      </c>
      <c r="O97" s="166">
        <f t="shared" si="12"/>
        <v>0</v>
      </c>
      <c r="P97" s="193">
        <f t="shared" si="12"/>
        <v>0</v>
      </c>
      <c r="R97"/>
      <c r="S97"/>
      <c r="T97"/>
      <c r="U97"/>
    </row>
    <row r="98" spans="2:21" s="51" customFormat="1" ht="16.5" customHeight="1" x14ac:dyDescent="0.25">
      <c r="B98" s="52" t="s">
        <v>79</v>
      </c>
      <c r="C98" s="297"/>
      <c r="D98" s="298"/>
      <c r="E98" s="282"/>
      <c r="F98" s="198"/>
      <c r="G98" s="198"/>
      <c r="H98" s="198"/>
      <c r="I98" s="198"/>
      <c r="J98" s="198"/>
      <c r="K98" s="198"/>
      <c r="L98" s="198"/>
      <c r="M98" s="198"/>
      <c r="N98" s="198"/>
      <c r="O98" s="198"/>
      <c r="P98" s="199"/>
      <c r="R98"/>
      <c r="S98"/>
      <c r="T98"/>
      <c r="U98"/>
    </row>
    <row r="99" spans="2:21" s="46" customFormat="1" ht="16.5" customHeight="1" x14ac:dyDescent="0.25">
      <c r="B99" s="30" t="s">
        <v>80</v>
      </c>
      <c r="C99" s="297" t="s">
        <v>60</v>
      </c>
      <c r="D99" s="298"/>
      <c r="E99" s="269">
        <f t="shared" ref="E99:P99" si="13">E66+E97+E88-E33</f>
        <v>0</v>
      </c>
      <c r="F99" s="169">
        <f t="shared" si="13"/>
        <v>0</v>
      </c>
      <c r="G99" s="169">
        <f t="shared" si="13"/>
        <v>0</v>
      </c>
      <c r="H99" s="169">
        <f t="shared" si="13"/>
        <v>0</v>
      </c>
      <c r="I99" s="169">
        <f t="shared" si="13"/>
        <v>0</v>
      </c>
      <c r="J99" s="169">
        <f t="shared" si="13"/>
        <v>0</v>
      </c>
      <c r="K99" s="169">
        <f t="shared" si="13"/>
        <v>0</v>
      </c>
      <c r="L99" s="169">
        <f t="shared" si="13"/>
        <v>0</v>
      </c>
      <c r="M99" s="169">
        <f t="shared" si="13"/>
        <v>0</v>
      </c>
      <c r="N99" s="169">
        <f t="shared" si="13"/>
        <v>0</v>
      </c>
      <c r="O99" s="169">
        <f t="shared" si="13"/>
        <v>0</v>
      </c>
      <c r="P99" s="170">
        <f t="shared" si="13"/>
        <v>0</v>
      </c>
      <c r="Q99" s="51"/>
      <c r="R99"/>
      <c r="S99"/>
      <c r="T99"/>
      <c r="U99"/>
    </row>
    <row r="100" spans="2:21" s="46" customFormat="1" ht="16.5" customHeight="1" x14ac:dyDescent="0.25">
      <c r="B100" s="13"/>
      <c r="C100" s="297" t="s">
        <v>36</v>
      </c>
      <c r="D100" s="298"/>
      <c r="E100" s="269" t="str">
        <f>IFERROR(E99/E14,"0")</f>
        <v>0</v>
      </c>
      <c r="F100" s="169" t="str">
        <f t="shared" ref="F100:P100" si="14">IFERROR(F99/F14,"0")</f>
        <v>0</v>
      </c>
      <c r="G100" s="169" t="str">
        <f t="shared" si="14"/>
        <v>0</v>
      </c>
      <c r="H100" s="169" t="str">
        <f t="shared" si="14"/>
        <v>0</v>
      </c>
      <c r="I100" s="169" t="str">
        <f t="shared" si="14"/>
        <v>0</v>
      </c>
      <c r="J100" s="169" t="str">
        <f t="shared" si="14"/>
        <v>0</v>
      </c>
      <c r="K100" s="169" t="str">
        <f t="shared" si="14"/>
        <v>0</v>
      </c>
      <c r="L100" s="169" t="str">
        <f t="shared" si="14"/>
        <v>0</v>
      </c>
      <c r="M100" s="169" t="str">
        <f t="shared" si="14"/>
        <v>0</v>
      </c>
      <c r="N100" s="169" t="str">
        <f t="shared" si="14"/>
        <v>0</v>
      </c>
      <c r="O100" s="169" t="str">
        <f t="shared" si="14"/>
        <v>0</v>
      </c>
      <c r="P100" s="170" t="str">
        <f t="shared" si="14"/>
        <v>0</v>
      </c>
      <c r="R100"/>
      <c r="S100"/>
      <c r="T100"/>
      <c r="U100"/>
    </row>
    <row r="101" spans="2:21" s="46" customFormat="1" ht="16.5" customHeight="1" thickBot="1" x14ac:dyDescent="0.3">
      <c r="B101" s="30"/>
      <c r="C101" s="297"/>
      <c r="D101" s="298"/>
      <c r="E101" s="263"/>
      <c r="F101" s="156"/>
      <c r="G101" s="156"/>
      <c r="H101" s="156"/>
      <c r="I101" s="156"/>
      <c r="J101" s="156"/>
      <c r="K101" s="156"/>
      <c r="L101" s="156"/>
      <c r="M101" s="156"/>
      <c r="N101" s="156"/>
      <c r="O101" s="156"/>
      <c r="P101" s="157"/>
      <c r="R101"/>
      <c r="S101"/>
      <c r="T101"/>
      <c r="U101"/>
    </row>
    <row r="102" spans="2:21" s="54" customFormat="1" ht="26.25" customHeight="1" thickBot="1" x14ac:dyDescent="0.3">
      <c r="B102" s="53" t="s">
        <v>81</v>
      </c>
      <c r="C102" s="299" t="s">
        <v>66</v>
      </c>
      <c r="D102" s="300"/>
      <c r="E102" s="143" t="str">
        <f>IFERROR(E10+((E99*E7)/E14)-((E72*E73)/E14),"0")</f>
        <v>0</v>
      </c>
      <c r="F102" s="200" t="str">
        <f>IFERROR((E102+(F99*F7)/F14)-((F72*F73)/F14),"0")</f>
        <v>0</v>
      </c>
      <c r="G102" s="200" t="str">
        <f t="shared" ref="G102:P102" si="15">IFERROR((F102+(G99*G7)/G14)-((G72*G73)/G14),"0")</f>
        <v>0</v>
      </c>
      <c r="H102" s="200" t="str">
        <f t="shared" si="15"/>
        <v>0</v>
      </c>
      <c r="I102" s="200" t="str">
        <f t="shared" si="15"/>
        <v>0</v>
      </c>
      <c r="J102" s="200" t="str">
        <f t="shared" si="15"/>
        <v>0</v>
      </c>
      <c r="K102" s="200" t="str">
        <f t="shared" si="15"/>
        <v>0</v>
      </c>
      <c r="L102" s="200" t="str">
        <f t="shared" si="15"/>
        <v>0</v>
      </c>
      <c r="M102" s="200" t="str">
        <f t="shared" si="15"/>
        <v>0</v>
      </c>
      <c r="N102" s="200" t="str">
        <f t="shared" si="15"/>
        <v>0</v>
      </c>
      <c r="O102" s="200" t="str">
        <f t="shared" si="15"/>
        <v>0</v>
      </c>
      <c r="P102" s="201" t="str">
        <f t="shared" si="15"/>
        <v>0</v>
      </c>
      <c r="R102" s="55"/>
      <c r="S102" s="55"/>
      <c r="T102" s="55"/>
      <c r="U102" s="55"/>
    </row>
    <row r="103" spans="2:21" s="54" customFormat="1" ht="17.25" customHeight="1" thickTop="1" x14ac:dyDescent="0.25">
      <c r="B103" s="56"/>
      <c r="C103" s="57"/>
      <c r="D103" s="57"/>
      <c r="E103" s="253"/>
      <c r="F103" s="58"/>
      <c r="G103" s="58"/>
      <c r="H103" s="58"/>
      <c r="I103" s="58"/>
      <c r="J103" s="58"/>
      <c r="K103" s="58"/>
      <c r="L103" s="58"/>
      <c r="M103" s="58"/>
      <c r="N103" s="58"/>
      <c r="O103" s="58"/>
      <c r="P103" s="58"/>
      <c r="R103" s="55"/>
      <c r="S103" s="55"/>
      <c r="T103" s="55"/>
      <c r="U103" s="55"/>
    </row>
    <row r="104" spans="2:21" ht="16.5" thickBot="1" x14ac:dyDescent="0.3">
      <c r="E104" s="283"/>
      <c r="F104" s="59"/>
      <c r="G104" s="59"/>
      <c r="H104" s="59"/>
      <c r="I104" s="59"/>
      <c r="J104" s="59"/>
      <c r="K104" s="59"/>
      <c r="L104" s="59"/>
      <c r="M104" s="59"/>
      <c r="N104" s="59"/>
      <c r="O104" s="59"/>
      <c r="P104" s="59"/>
      <c r="R104"/>
      <c r="S104"/>
      <c r="T104"/>
      <c r="U104"/>
    </row>
    <row r="105" spans="2:21" ht="16.5" customHeight="1" thickTop="1" x14ac:dyDescent="0.25">
      <c r="B105" s="60" t="s">
        <v>82</v>
      </c>
      <c r="C105" s="61"/>
      <c r="D105" s="301"/>
      <c r="E105" s="302"/>
      <c r="R105"/>
      <c r="S105"/>
      <c r="T105"/>
      <c r="U105"/>
    </row>
    <row r="106" spans="2:21" ht="28.5" customHeight="1" x14ac:dyDescent="0.25">
      <c r="B106" s="303" t="s">
        <v>83</v>
      </c>
      <c r="C106" s="304"/>
      <c r="D106" s="304"/>
      <c r="E106" s="305"/>
      <c r="R106"/>
      <c r="S106"/>
      <c r="T106"/>
      <c r="U106"/>
    </row>
    <row r="107" spans="2:21" ht="16.5" customHeight="1" x14ac:dyDescent="0.25">
      <c r="B107" s="25" t="s">
        <v>84</v>
      </c>
      <c r="C107" s="12"/>
      <c r="D107" s="295"/>
      <c r="E107" s="296"/>
      <c r="R107"/>
      <c r="S107"/>
      <c r="T107"/>
      <c r="U107"/>
    </row>
    <row r="108" spans="2:21" ht="16.5" customHeight="1" x14ac:dyDescent="0.25">
      <c r="B108" s="33" t="s">
        <v>85</v>
      </c>
      <c r="C108" s="144">
        <f>E12</f>
        <v>0</v>
      </c>
      <c r="D108" s="293" t="s">
        <v>64</v>
      </c>
      <c r="E108" s="294"/>
      <c r="R108"/>
      <c r="S108"/>
      <c r="T108"/>
      <c r="U108"/>
    </row>
    <row r="109" spans="2:21" ht="16.5" customHeight="1" x14ac:dyDescent="0.25">
      <c r="B109" s="33" t="s">
        <v>86</v>
      </c>
      <c r="C109" s="144">
        <f>SUMPRODUCT(E14:P14,E$7:P$7)/SUM(E7:P7)</f>
        <v>0</v>
      </c>
      <c r="D109" s="293" t="s">
        <v>64</v>
      </c>
      <c r="E109" s="294"/>
      <c r="J109" s="39"/>
      <c r="K109" s="39"/>
      <c r="L109" s="39"/>
      <c r="M109" s="39"/>
      <c r="N109" s="39"/>
      <c r="O109" s="39"/>
      <c r="P109" s="39"/>
      <c r="R109"/>
      <c r="S109"/>
      <c r="T109"/>
      <c r="U109"/>
    </row>
    <row r="110" spans="2:21" ht="16.5" customHeight="1" x14ac:dyDescent="0.25">
      <c r="B110" s="33" t="s">
        <v>87</v>
      </c>
      <c r="C110" s="145">
        <f>SUMPRODUCT(E35:P35,E$7:P$7)/SUM(E7:P7)</f>
        <v>0</v>
      </c>
      <c r="D110" s="293" t="s">
        <v>88</v>
      </c>
      <c r="E110" s="294"/>
      <c r="J110" s="39"/>
      <c r="K110" s="39"/>
      <c r="L110" s="39"/>
      <c r="M110" s="39"/>
      <c r="N110" s="39"/>
      <c r="O110" s="39"/>
      <c r="P110" s="39"/>
      <c r="R110"/>
      <c r="S110"/>
      <c r="T110"/>
      <c r="U110"/>
    </row>
    <row r="111" spans="2:21" ht="16.5" customHeight="1" x14ac:dyDescent="0.25">
      <c r="B111" s="33"/>
      <c r="C111" s="146"/>
      <c r="D111" s="293"/>
      <c r="E111" s="294"/>
      <c r="H111" s="39"/>
      <c r="I111" s="39"/>
      <c r="J111" s="39"/>
      <c r="K111" s="39"/>
      <c r="L111" s="39"/>
      <c r="M111" s="39"/>
      <c r="N111" s="39"/>
      <c r="O111" s="39"/>
      <c r="P111" s="39"/>
      <c r="R111"/>
      <c r="S111"/>
      <c r="T111"/>
      <c r="U111"/>
    </row>
    <row r="112" spans="2:21" ht="16.5" customHeight="1" x14ac:dyDescent="0.25">
      <c r="B112" s="25" t="s">
        <v>89</v>
      </c>
      <c r="C112" s="146"/>
      <c r="D112" s="293"/>
      <c r="E112" s="294"/>
    </row>
    <row r="113" spans="2:5" ht="16.5" customHeight="1" x14ac:dyDescent="0.2">
      <c r="B113" s="33" t="s">
        <v>90</v>
      </c>
      <c r="C113" s="144">
        <f>SUMPRODUCT(E40:P40,E$7:P$7)/1000</f>
        <v>0</v>
      </c>
      <c r="D113" s="293" t="s">
        <v>91</v>
      </c>
      <c r="E113" s="294"/>
    </row>
    <row r="114" spans="2:5" ht="16.5" customHeight="1" x14ac:dyDescent="0.2">
      <c r="B114" s="33" t="s">
        <v>92</v>
      </c>
      <c r="C114" s="147" t="str">
        <f>IFERROR(SUM(E43:P43)/E12,"0")</f>
        <v>0</v>
      </c>
      <c r="D114" s="62" t="s">
        <v>93</v>
      </c>
      <c r="E114" s="284"/>
    </row>
    <row r="115" spans="2:5" ht="16.5" customHeight="1" x14ac:dyDescent="0.2">
      <c r="B115" s="63" t="s">
        <v>94</v>
      </c>
      <c r="C115" s="144" t="str">
        <f>IFERROR(C113+(SUMPRODUCT(E63:P63,E$7:P$7)/1000)/E12,"0")</f>
        <v>0</v>
      </c>
      <c r="D115" s="293" t="s">
        <v>91</v>
      </c>
      <c r="E115" s="294"/>
    </row>
    <row r="116" spans="2:5" ht="16.5" customHeight="1" x14ac:dyDescent="0.2">
      <c r="B116" s="63" t="s">
        <v>95</v>
      </c>
      <c r="C116" s="147" t="str">
        <f>IFERROR(((C115-C113)*1000)/C114,"0")</f>
        <v>0</v>
      </c>
      <c r="D116" s="62" t="s">
        <v>41</v>
      </c>
      <c r="E116" s="284"/>
    </row>
    <row r="117" spans="2:5" ht="16.5" customHeight="1" x14ac:dyDescent="0.2">
      <c r="B117" s="33"/>
      <c r="C117" s="148"/>
      <c r="D117" s="293"/>
      <c r="E117" s="294"/>
    </row>
    <row r="118" spans="2:5" ht="16.5" customHeight="1" x14ac:dyDescent="0.2">
      <c r="B118" s="33" t="s">
        <v>96</v>
      </c>
      <c r="C118" s="149">
        <f>SUMPRODUCT(E72:P72,E73:P73)/1000</f>
        <v>0</v>
      </c>
      <c r="D118" s="293" t="s">
        <v>97</v>
      </c>
      <c r="E118" s="294"/>
    </row>
    <row r="119" spans="2:5" ht="16.5" customHeight="1" x14ac:dyDescent="0.25">
      <c r="B119" s="33" t="s">
        <v>98</v>
      </c>
      <c r="C119" s="286">
        <v>0.2</v>
      </c>
      <c r="D119" s="293"/>
      <c r="E119" s="294"/>
    </row>
    <row r="120" spans="2:5" ht="16.5" customHeight="1" x14ac:dyDescent="0.2">
      <c r="B120" s="33" t="s">
        <v>99</v>
      </c>
      <c r="C120" s="149">
        <f>C118*(1-C119)</f>
        <v>0</v>
      </c>
      <c r="D120" s="293" t="s">
        <v>97</v>
      </c>
      <c r="E120" s="294"/>
    </row>
    <row r="121" spans="2:5" ht="16.5" customHeight="1" x14ac:dyDescent="0.2">
      <c r="B121" s="33"/>
      <c r="C121" s="146"/>
      <c r="D121" s="293"/>
      <c r="E121" s="294"/>
    </row>
    <row r="122" spans="2:5" ht="16.5" customHeight="1" x14ac:dyDescent="0.25">
      <c r="B122" s="25" t="s">
        <v>100</v>
      </c>
      <c r="C122" s="146"/>
      <c r="D122" s="293"/>
      <c r="E122" s="294"/>
    </row>
    <row r="123" spans="2:5" ht="16.5" customHeight="1" x14ac:dyDescent="0.2">
      <c r="B123" s="33" t="str">
        <f>B76</f>
        <v>Supplement 1:</v>
      </c>
      <c r="C123" s="144">
        <f>SUMPRODUCT(E76:P76,E$7:P$7)/1000</f>
        <v>0</v>
      </c>
      <c r="D123" s="293" t="s">
        <v>97</v>
      </c>
      <c r="E123" s="294"/>
    </row>
    <row r="124" spans="2:5" ht="16.5" customHeight="1" x14ac:dyDescent="0.2">
      <c r="B124" s="33" t="str">
        <f>B79</f>
        <v>Supplement 2:</v>
      </c>
      <c r="C124" s="144">
        <f>SUMPRODUCT(E79:P79,E$7:P$7)/1000</f>
        <v>0</v>
      </c>
      <c r="D124" s="293" t="s">
        <v>97</v>
      </c>
      <c r="E124" s="294"/>
    </row>
    <row r="125" spans="2:5" ht="16.5" customHeight="1" x14ac:dyDescent="0.2">
      <c r="B125" s="33" t="str">
        <f>B82</f>
        <v>Supplement 3:</v>
      </c>
      <c r="C125" s="144">
        <f>SUMPRODUCT(E82:P82,E$7:P$7)/1000</f>
        <v>0</v>
      </c>
      <c r="D125" s="293" t="s">
        <v>97</v>
      </c>
      <c r="E125" s="294"/>
    </row>
    <row r="126" spans="2:5" ht="16.5" customHeight="1" x14ac:dyDescent="0.2">
      <c r="B126" s="33" t="str">
        <f>B85</f>
        <v>Supplement 4:</v>
      </c>
      <c r="C126" s="144">
        <f>SUMPRODUCT(E85:P85,E$7:P$7)/1000</f>
        <v>0</v>
      </c>
      <c r="D126" s="293" t="s">
        <v>97</v>
      </c>
      <c r="E126" s="294"/>
    </row>
    <row r="127" spans="2:5" ht="16.5" customHeight="1" x14ac:dyDescent="0.2">
      <c r="B127" s="33" t="s">
        <v>101</v>
      </c>
      <c r="C127" s="144">
        <f>SUM(C123:C126)</f>
        <v>0</v>
      </c>
      <c r="D127" s="293" t="s">
        <v>97</v>
      </c>
      <c r="E127" s="294"/>
    </row>
    <row r="128" spans="2:5" ht="16.5" customHeight="1" x14ac:dyDescent="0.2">
      <c r="B128" s="33" t="s">
        <v>102</v>
      </c>
      <c r="C128" s="145" t="str">
        <f>IFERROR(C127/C109,"0")</f>
        <v>0</v>
      </c>
      <c r="D128" s="293" t="s">
        <v>91</v>
      </c>
      <c r="E128" s="294"/>
    </row>
    <row r="129" spans="2:5" ht="16.5" customHeight="1" x14ac:dyDescent="0.2">
      <c r="B129" s="33" t="s">
        <v>103</v>
      </c>
      <c r="C129" s="150">
        <f>IF(C127&gt;0,(SUMPRODUCT(E88:P88,E$7:P$7)/1000)/C127,0)</f>
        <v>0</v>
      </c>
      <c r="D129" s="293"/>
      <c r="E129" s="294"/>
    </row>
    <row r="130" spans="2:5" ht="16.5" customHeight="1" x14ac:dyDescent="0.2">
      <c r="B130" s="33" t="s">
        <v>104</v>
      </c>
      <c r="C130" s="151">
        <f>C128*C129</f>
        <v>0</v>
      </c>
      <c r="D130" s="293" t="s">
        <v>91</v>
      </c>
      <c r="E130" s="294"/>
    </row>
    <row r="131" spans="2:5" ht="16.5" customHeight="1" x14ac:dyDescent="0.2">
      <c r="B131" s="33"/>
      <c r="C131" s="146"/>
      <c r="D131" s="293"/>
      <c r="E131" s="294"/>
    </row>
    <row r="132" spans="2:5" ht="16.5" customHeight="1" x14ac:dyDescent="0.25">
      <c r="B132" s="25" t="s">
        <v>105</v>
      </c>
      <c r="C132" s="146"/>
      <c r="D132" s="293"/>
      <c r="E132" s="294"/>
    </row>
    <row r="133" spans="2:5" ht="16.5" customHeight="1" x14ac:dyDescent="0.2">
      <c r="B133" s="33" t="str">
        <f>B91</f>
        <v>Crop 1</v>
      </c>
      <c r="C133" s="144">
        <f>SUMPRODUCT(E91:P91,E$7:P$7)/1000</f>
        <v>0</v>
      </c>
      <c r="D133" s="293" t="s">
        <v>97</v>
      </c>
      <c r="E133" s="294"/>
    </row>
    <row r="134" spans="2:5" ht="16.5" customHeight="1" x14ac:dyDescent="0.2">
      <c r="B134" s="33" t="str">
        <f>B94</f>
        <v>Crop 2</v>
      </c>
      <c r="C134" s="144">
        <f>SUMPRODUCT(E94:P94,E$7:P$7)/1000</f>
        <v>0</v>
      </c>
      <c r="D134" s="293" t="s">
        <v>97</v>
      </c>
      <c r="E134" s="294"/>
    </row>
    <row r="135" spans="2:5" ht="16.5" customHeight="1" x14ac:dyDescent="0.2">
      <c r="B135" s="33" t="s">
        <v>106</v>
      </c>
      <c r="C135" s="144">
        <f>SUM(C133:C134)</f>
        <v>0</v>
      </c>
      <c r="D135" s="293" t="s">
        <v>97</v>
      </c>
      <c r="E135" s="294"/>
    </row>
    <row r="136" spans="2:5" ht="16.5" customHeight="1" x14ac:dyDescent="0.2">
      <c r="B136" s="33" t="s">
        <v>107</v>
      </c>
      <c r="C136" s="145" t="str">
        <f>IFERROR(C135/C109,"0")</f>
        <v>0</v>
      </c>
      <c r="D136" s="293" t="s">
        <v>91</v>
      </c>
      <c r="E136" s="294"/>
    </row>
    <row r="137" spans="2:5" ht="16.5" customHeight="1" x14ac:dyDescent="0.2">
      <c r="B137" s="33" t="s">
        <v>108</v>
      </c>
      <c r="C137" s="150">
        <f>IF(C135&gt;0,(SUMPRODUCT(E97:P97,E$7:P$7)/1000)/C135,0)</f>
        <v>0</v>
      </c>
      <c r="D137" s="293"/>
      <c r="E137" s="294"/>
    </row>
    <row r="138" spans="2:5" ht="16.5" customHeight="1" x14ac:dyDescent="0.2">
      <c r="B138" s="33" t="s">
        <v>109</v>
      </c>
      <c r="C138" s="151">
        <f>C136*C137</f>
        <v>0</v>
      </c>
      <c r="D138" s="293" t="s">
        <v>91</v>
      </c>
      <c r="E138" s="294"/>
    </row>
    <row r="139" spans="2:5" ht="16.5" customHeight="1" thickBot="1" x14ac:dyDescent="0.25">
      <c r="B139" s="64"/>
      <c r="C139" s="65"/>
      <c r="D139" s="291"/>
      <c r="E139" s="292"/>
    </row>
    <row r="140" spans="2:5" ht="15.75" thickTop="1" x14ac:dyDescent="0.2"/>
    <row r="146" ht="16.5" customHeight="1" x14ac:dyDescent="0.2"/>
  </sheetData>
  <sheetProtection algorithmName="SHA-512" hashValue="1oDMXwKQkDycqdN2q3HrAB7AaHTkt+69cyLPR8doh17LTOTYhAKPQElMgyEdYcUUPcIRsbjZ88gXDjJWc4utrA==" saltValue="bMGOHamhsLpw+lxxK2NSxw==" spinCount="100000" sheet="1" objects="1" scenarios="1"/>
  <mergeCells count="133">
    <mergeCell ref="C8:D8"/>
    <mergeCell ref="C9:D9"/>
    <mergeCell ref="C10:D10"/>
    <mergeCell ref="C11:D11"/>
    <mergeCell ref="C12:D12"/>
    <mergeCell ref="C13:D13"/>
    <mergeCell ref="C3:D3"/>
    <mergeCell ref="H3:I3"/>
    <mergeCell ref="C4:D4"/>
    <mergeCell ref="H4:I4"/>
    <mergeCell ref="C6:D6"/>
    <mergeCell ref="B7:D7"/>
    <mergeCell ref="C20:D20"/>
    <mergeCell ref="C21:D21"/>
    <mergeCell ref="C22:D22"/>
    <mergeCell ref="C23:D23"/>
    <mergeCell ref="C24:D24"/>
    <mergeCell ref="C25:D25"/>
    <mergeCell ref="C14:D14"/>
    <mergeCell ref="C15:D15"/>
    <mergeCell ref="C16:D16"/>
    <mergeCell ref="C17:D17"/>
    <mergeCell ref="C18:D18"/>
    <mergeCell ref="C19:D19"/>
    <mergeCell ref="C32:D32"/>
    <mergeCell ref="C33:D33"/>
    <mergeCell ref="C34:D34"/>
    <mergeCell ref="C35:D35"/>
    <mergeCell ref="C36:D36"/>
    <mergeCell ref="C37:D37"/>
    <mergeCell ref="C26:D26"/>
    <mergeCell ref="C27:D27"/>
    <mergeCell ref="C28:D28"/>
    <mergeCell ref="C29:D29"/>
    <mergeCell ref="C30:D30"/>
    <mergeCell ref="C31:D31"/>
    <mergeCell ref="C44:D44"/>
    <mergeCell ref="C45:D45"/>
    <mergeCell ref="C46:D46"/>
    <mergeCell ref="C47:D47"/>
    <mergeCell ref="C48:D48"/>
    <mergeCell ref="C50:D50"/>
    <mergeCell ref="C38:D38"/>
    <mergeCell ref="C39:D39"/>
    <mergeCell ref="C40:D40"/>
    <mergeCell ref="C41:D41"/>
    <mergeCell ref="C42:D42"/>
    <mergeCell ref="C43:D43"/>
    <mergeCell ref="C57:D57"/>
    <mergeCell ref="C58:D58"/>
    <mergeCell ref="C59:D59"/>
    <mergeCell ref="C60:D60"/>
    <mergeCell ref="C61:D61"/>
    <mergeCell ref="C62:D62"/>
    <mergeCell ref="C51:D51"/>
    <mergeCell ref="C52:D52"/>
    <mergeCell ref="C53:D53"/>
    <mergeCell ref="C54:D54"/>
    <mergeCell ref="C55:D55"/>
    <mergeCell ref="C56:D56"/>
    <mergeCell ref="C69:D69"/>
    <mergeCell ref="C70:D70"/>
    <mergeCell ref="C71:D71"/>
    <mergeCell ref="C72:D72"/>
    <mergeCell ref="C73:D73"/>
    <mergeCell ref="C74:D74"/>
    <mergeCell ref="C63:D63"/>
    <mergeCell ref="C64:D64"/>
    <mergeCell ref="C65:D65"/>
    <mergeCell ref="C66:D66"/>
    <mergeCell ref="C67:D67"/>
    <mergeCell ref="C68:D68"/>
    <mergeCell ref="C81:D81"/>
    <mergeCell ref="C82:D82"/>
    <mergeCell ref="C83:D83"/>
    <mergeCell ref="C84:D84"/>
    <mergeCell ref="C85:D85"/>
    <mergeCell ref="C86:D86"/>
    <mergeCell ref="C75:D75"/>
    <mergeCell ref="C76:D76"/>
    <mergeCell ref="C77:D77"/>
    <mergeCell ref="C78:D78"/>
    <mergeCell ref="C79:D79"/>
    <mergeCell ref="C80:D80"/>
    <mergeCell ref="C93:D93"/>
    <mergeCell ref="C94:D94"/>
    <mergeCell ref="C95:D95"/>
    <mergeCell ref="C96:D96"/>
    <mergeCell ref="C97:D97"/>
    <mergeCell ref="C98:D98"/>
    <mergeCell ref="C87:D87"/>
    <mergeCell ref="C88:D88"/>
    <mergeCell ref="C89:D89"/>
    <mergeCell ref="C90:D90"/>
    <mergeCell ref="C91:D91"/>
    <mergeCell ref="C92:D92"/>
    <mergeCell ref="D107:E107"/>
    <mergeCell ref="D108:E108"/>
    <mergeCell ref="D109:E109"/>
    <mergeCell ref="D110:E110"/>
    <mergeCell ref="D111:E111"/>
    <mergeCell ref="D112:E112"/>
    <mergeCell ref="C99:D99"/>
    <mergeCell ref="C100:D100"/>
    <mergeCell ref="C101:D101"/>
    <mergeCell ref="C102:D102"/>
    <mergeCell ref="D105:E105"/>
    <mergeCell ref="B106:E106"/>
    <mergeCell ref="D121:E121"/>
    <mergeCell ref="D122:E122"/>
    <mergeCell ref="D123:E123"/>
    <mergeCell ref="D124:E124"/>
    <mergeCell ref="D125:E125"/>
    <mergeCell ref="D126:E126"/>
    <mergeCell ref="D113:E113"/>
    <mergeCell ref="D115:E115"/>
    <mergeCell ref="D117:E117"/>
    <mergeCell ref="D118:E118"/>
    <mergeCell ref="D119:E119"/>
    <mergeCell ref="D120:E120"/>
    <mergeCell ref="D139:E139"/>
    <mergeCell ref="D133:E133"/>
    <mergeCell ref="D134:E134"/>
    <mergeCell ref="D135:E135"/>
    <mergeCell ref="D136:E136"/>
    <mergeCell ref="D137:E137"/>
    <mergeCell ref="D138:E138"/>
    <mergeCell ref="D127:E127"/>
    <mergeCell ref="D128:E128"/>
    <mergeCell ref="D129:E129"/>
    <mergeCell ref="D130:E130"/>
    <mergeCell ref="D131:E131"/>
    <mergeCell ref="D132:E13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6"/>
  <sheetViews>
    <sheetView showGridLines="0" zoomScaleNormal="100" workbookViewId="0">
      <selection activeCell="B14" sqref="B14"/>
    </sheetView>
  </sheetViews>
  <sheetFormatPr defaultRowHeight="16.5" customHeight="1" x14ac:dyDescent="0.2"/>
  <cols>
    <col min="1" max="1" width="3.140625" style="129" customWidth="1"/>
    <col min="2" max="2" width="37.85546875" style="129" customWidth="1"/>
    <col min="3" max="15" width="14.28515625" style="129" customWidth="1"/>
    <col min="16" max="257" width="9.140625" style="129"/>
    <col min="258" max="258" width="37.85546875" style="129" customWidth="1"/>
    <col min="259" max="271" width="14.28515625" style="129" customWidth="1"/>
    <col min="272" max="513" width="9.140625" style="129"/>
    <col min="514" max="514" width="37.85546875" style="129" customWidth="1"/>
    <col min="515" max="527" width="14.28515625" style="129" customWidth="1"/>
    <col min="528" max="769" width="9.140625" style="129"/>
    <col min="770" max="770" width="37.85546875" style="129" customWidth="1"/>
    <col min="771" max="783" width="14.28515625" style="129" customWidth="1"/>
    <col min="784" max="1025" width="9.140625" style="129"/>
    <col min="1026" max="1026" width="37.85546875" style="129" customWidth="1"/>
    <col min="1027" max="1039" width="14.28515625" style="129" customWidth="1"/>
    <col min="1040" max="1281" width="9.140625" style="129"/>
    <col min="1282" max="1282" width="37.85546875" style="129" customWidth="1"/>
    <col min="1283" max="1295" width="14.28515625" style="129" customWidth="1"/>
    <col min="1296" max="1537" width="9.140625" style="129"/>
    <col min="1538" max="1538" width="37.85546875" style="129" customWidth="1"/>
    <col min="1539" max="1551" width="14.28515625" style="129" customWidth="1"/>
    <col min="1552" max="1793" width="9.140625" style="129"/>
    <col min="1794" max="1794" width="37.85546875" style="129" customWidth="1"/>
    <col min="1795" max="1807" width="14.28515625" style="129" customWidth="1"/>
    <col min="1808" max="2049" width="9.140625" style="129"/>
    <col min="2050" max="2050" width="37.85546875" style="129" customWidth="1"/>
    <col min="2051" max="2063" width="14.28515625" style="129" customWidth="1"/>
    <col min="2064" max="2305" width="9.140625" style="129"/>
    <col min="2306" max="2306" width="37.85546875" style="129" customWidth="1"/>
    <col min="2307" max="2319" width="14.28515625" style="129" customWidth="1"/>
    <col min="2320" max="2561" width="9.140625" style="129"/>
    <col min="2562" max="2562" width="37.85546875" style="129" customWidth="1"/>
    <col min="2563" max="2575" width="14.28515625" style="129" customWidth="1"/>
    <col min="2576" max="2817" width="9.140625" style="129"/>
    <col min="2818" max="2818" width="37.85546875" style="129" customWidth="1"/>
    <col min="2819" max="2831" width="14.28515625" style="129" customWidth="1"/>
    <col min="2832" max="3073" width="9.140625" style="129"/>
    <col min="3074" max="3074" width="37.85546875" style="129" customWidth="1"/>
    <col min="3075" max="3087" width="14.28515625" style="129" customWidth="1"/>
    <col min="3088" max="3329" width="9.140625" style="129"/>
    <col min="3330" max="3330" width="37.85546875" style="129" customWidth="1"/>
    <col min="3331" max="3343" width="14.28515625" style="129" customWidth="1"/>
    <col min="3344" max="3585" width="9.140625" style="129"/>
    <col min="3586" max="3586" width="37.85546875" style="129" customWidth="1"/>
    <col min="3587" max="3599" width="14.28515625" style="129" customWidth="1"/>
    <col min="3600" max="3841" width="9.140625" style="129"/>
    <col min="3842" max="3842" width="37.85546875" style="129" customWidth="1"/>
    <col min="3843" max="3855" width="14.28515625" style="129" customWidth="1"/>
    <col min="3856" max="4097" width="9.140625" style="129"/>
    <col min="4098" max="4098" width="37.85546875" style="129" customWidth="1"/>
    <col min="4099" max="4111" width="14.28515625" style="129" customWidth="1"/>
    <col min="4112" max="4353" width="9.140625" style="129"/>
    <col min="4354" max="4354" width="37.85546875" style="129" customWidth="1"/>
    <col min="4355" max="4367" width="14.28515625" style="129" customWidth="1"/>
    <col min="4368" max="4609" width="9.140625" style="129"/>
    <col min="4610" max="4610" width="37.85546875" style="129" customWidth="1"/>
    <col min="4611" max="4623" width="14.28515625" style="129" customWidth="1"/>
    <col min="4624" max="4865" width="9.140625" style="129"/>
    <col min="4866" max="4866" width="37.85546875" style="129" customWidth="1"/>
    <col min="4867" max="4879" width="14.28515625" style="129" customWidth="1"/>
    <col min="4880" max="5121" width="9.140625" style="129"/>
    <col min="5122" max="5122" width="37.85546875" style="129" customWidth="1"/>
    <col min="5123" max="5135" width="14.28515625" style="129" customWidth="1"/>
    <col min="5136" max="5377" width="9.140625" style="129"/>
    <col min="5378" max="5378" width="37.85546875" style="129" customWidth="1"/>
    <col min="5379" max="5391" width="14.28515625" style="129" customWidth="1"/>
    <col min="5392" max="5633" width="9.140625" style="129"/>
    <col min="5634" max="5634" width="37.85546875" style="129" customWidth="1"/>
    <col min="5635" max="5647" width="14.28515625" style="129" customWidth="1"/>
    <col min="5648" max="5889" width="9.140625" style="129"/>
    <col min="5890" max="5890" width="37.85546875" style="129" customWidth="1"/>
    <col min="5891" max="5903" width="14.28515625" style="129" customWidth="1"/>
    <col min="5904" max="6145" width="9.140625" style="129"/>
    <col min="6146" max="6146" width="37.85546875" style="129" customWidth="1"/>
    <col min="6147" max="6159" width="14.28515625" style="129" customWidth="1"/>
    <col min="6160" max="6401" width="9.140625" style="129"/>
    <col min="6402" max="6402" width="37.85546875" style="129" customWidth="1"/>
    <col min="6403" max="6415" width="14.28515625" style="129" customWidth="1"/>
    <col min="6416" max="6657" width="9.140625" style="129"/>
    <col min="6658" max="6658" width="37.85546875" style="129" customWidth="1"/>
    <col min="6659" max="6671" width="14.28515625" style="129" customWidth="1"/>
    <col min="6672" max="6913" width="9.140625" style="129"/>
    <col min="6914" max="6914" width="37.85546875" style="129" customWidth="1"/>
    <col min="6915" max="6927" width="14.28515625" style="129" customWidth="1"/>
    <col min="6928" max="7169" width="9.140625" style="129"/>
    <col min="7170" max="7170" width="37.85546875" style="129" customWidth="1"/>
    <col min="7171" max="7183" width="14.28515625" style="129" customWidth="1"/>
    <col min="7184" max="7425" width="9.140625" style="129"/>
    <col min="7426" max="7426" width="37.85546875" style="129" customWidth="1"/>
    <col min="7427" max="7439" width="14.28515625" style="129" customWidth="1"/>
    <col min="7440" max="7681" width="9.140625" style="129"/>
    <col min="7682" max="7682" width="37.85546875" style="129" customWidth="1"/>
    <col min="7683" max="7695" width="14.28515625" style="129" customWidth="1"/>
    <col min="7696" max="7937" width="9.140625" style="129"/>
    <col min="7938" max="7938" width="37.85546875" style="129" customWidth="1"/>
    <col min="7939" max="7951" width="14.28515625" style="129" customWidth="1"/>
    <col min="7952" max="8193" width="9.140625" style="129"/>
    <col min="8194" max="8194" width="37.85546875" style="129" customWidth="1"/>
    <col min="8195" max="8207" width="14.28515625" style="129" customWidth="1"/>
    <col min="8208" max="8449" width="9.140625" style="129"/>
    <col min="8450" max="8450" width="37.85546875" style="129" customWidth="1"/>
    <col min="8451" max="8463" width="14.28515625" style="129" customWidth="1"/>
    <col min="8464" max="8705" width="9.140625" style="129"/>
    <col min="8706" max="8706" width="37.85546875" style="129" customWidth="1"/>
    <col min="8707" max="8719" width="14.28515625" style="129" customWidth="1"/>
    <col min="8720" max="8961" width="9.140625" style="129"/>
    <col min="8962" max="8962" width="37.85546875" style="129" customWidth="1"/>
    <col min="8963" max="8975" width="14.28515625" style="129" customWidth="1"/>
    <col min="8976" max="9217" width="9.140625" style="129"/>
    <col min="9218" max="9218" width="37.85546875" style="129" customWidth="1"/>
    <col min="9219" max="9231" width="14.28515625" style="129" customWidth="1"/>
    <col min="9232" max="9473" width="9.140625" style="129"/>
    <col min="9474" max="9474" width="37.85546875" style="129" customWidth="1"/>
    <col min="9475" max="9487" width="14.28515625" style="129" customWidth="1"/>
    <col min="9488" max="9729" width="9.140625" style="129"/>
    <col min="9730" max="9730" width="37.85546875" style="129" customWidth="1"/>
    <col min="9731" max="9743" width="14.28515625" style="129" customWidth="1"/>
    <col min="9744" max="9985" width="9.140625" style="129"/>
    <col min="9986" max="9986" width="37.85546875" style="129" customWidth="1"/>
    <col min="9987" max="9999" width="14.28515625" style="129" customWidth="1"/>
    <col min="10000" max="10241" width="9.140625" style="129"/>
    <col min="10242" max="10242" width="37.85546875" style="129" customWidth="1"/>
    <col min="10243" max="10255" width="14.28515625" style="129" customWidth="1"/>
    <col min="10256" max="10497" width="9.140625" style="129"/>
    <col min="10498" max="10498" width="37.85546875" style="129" customWidth="1"/>
    <col min="10499" max="10511" width="14.28515625" style="129" customWidth="1"/>
    <col min="10512" max="10753" width="9.140625" style="129"/>
    <col min="10754" max="10754" width="37.85546875" style="129" customWidth="1"/>
    <col min="10755" max="10767" width="14.28515625" style="129" customWidth="1"/>
    <col min="10768" max="11009" width="9.140625" style="129"/>
    <col min="11010" max="11010" width="37.85546875" style="129" customWidth="1"/>
    <col min="11011" max="11023" width="14.28515625" style="129" customWidth="1"/>
    <col min="11024" max="11265" width="9.140625" style="129"/>
    <col min="11266" max="11266" width="37.85546875" style="129" customWidth="1"/>
    <col min="11267" max="11279" width="14.28515625" style="129" customWidth="1"/>
    <col min="11280" max="11521" width="9.140625" style="129"/>
    <col min="11522" max="11522" width="37.85546875" style="129" customWidth="1"/>
    <col min="11523" max="11535" width="14.28515625" style="129" customWidth="1"/>
    <col min="11536" max="11777" width="9.140625" style="129"/>
    <col min="11778" max="11778" width="37.85546875" style="129" customWidth="1"/>
    <col min="11779" max="11791" width="14.28515625" style="129" customWidth="1"/>
    <col min="11792" max="12033" width="9.140625" style="129"/>
    <col min="12034" max="12034" width="37.85546875" style="129" customWidth="1"/>
    <col min="12035" max="12047" width="14.28515625" style="129" customWidth="1"/>
    <col min="12048" max="12289" width="9.140625" style="129"/>
    <col min="12290" max="12290" width="37.85546875" style="129" customWidth="1"/>
    <col min="12291" max="12303" width="14.28515625" style="129" customWidth="1"/>
    <col min="12304" max="12545" width="9.140625" style="129"/>
    <col min="12546" max="12546" width="37.85546875" style="129" customWidth="1"/>
    <col min="12547" max="12559" width="14.28515625" style="129" customWidth="1"/>
    <col min="12560" max="12801" width="9.140625" style="129"/>
    <col min="12802" max="12802" width="37.85546875" style="129" customWidth="1"/>
    <col min="12803" max="12815" width="14.28515625" style="129" customWidth="1"/>
    <col min="12816" max="13057" width="9.140625" style="129"/>
    <col min="13058" max="13058" width="37.85546875" style="129" customWidth="1"/>
    <col min="13059" max="13071" width="14.28515625" style="129" customWidth="1"/>
    <col min="13072" max="13313" width="9.140625" style="129"/>
    <col min="13314" max="13314" width="37.85546875" style="129" customWidth="1"/>
    <col min="13315" max="13327" width="14.28515625" style="129" customWidth="1"/>
    <col min="13328" max="13569" width="9.140625" style="129"/>
    <col min="13570" max="13570" width="37.85546875" style="129" customWidth="1"/>
    <col min="13571" max="13583" width="14.28515625" style="129" customWidth="1"/>
    <col min="13584" max="13825" width="9.140625" style="129"/>
    <col min="13826" max="13826" width="37.85546875" style="129" customWidth="1"/>
    <col min="13827" max="13839" width="14.28515625" style="129" customWidth="1"/>
    <col min="13840" max="14081" width="9.140625" style="129"/>
    <col min="14082" max="14082" width="37.85546875" style="129" customWidth="1"/>
    <col min="14083" max="14095" width="14.28515625" style="129" customWidth="1"/>
    <col min="14096" max="14337" width="9.140625" style="129"/>
    <col min="14338" max="14338" width="37.85546875" style="129" customWidth="1"/>
    <col min="14339" max="14351" width="14.28515625" style="129" customWidth="1"/>
    <col min="14352" max="14593" width="9.140625" style="129"/>
    <col min="14594" max="14594" width="37.85546875" style="129" customWidth="1"/>
    <col min="14595" max="14607" width="14.28515625" style="129" customWidth="1"/>
    <col min="14608" max="14849" width="9.140625" style="129"/>
    <col min="14850" max="14850" width="37.85546875" style="129" customWidth="1"/>
    <col min="14851" max="14863" width="14.28515625" style="129" customWidth="1"/>
    <col min="14864" max="15105" width="9.140625" style="129"/>
    <col min="15106" max="15106" width="37.85546875" style="129" customWidth="1"/>
    <col min="15107" max="15119" width="14.28515625" style="129" customWidth="1"/>
    <col min="15120" max="15361" width="9.140625" style="129"/>
    <col min="15362" max="15362" width="37.85546875" style="129" customWidth="1"/>
    <col min="15363" max="15375" width="14.28515625" style="129" customWidth="1"/>
    <col min="15376" max="15617" width="9.140625" style="129"/>
    <col min="15618" max="15618" width="37.85546875" style="129" customWidth="1"/>
    <col min="15619" max="15631" width="14.28515625" style="129" customWidth="1"/>
    <col min="15632" max="15873" width="9.140625" style="129"/>
    <col min="15874" max="15874" width="37.85546875" style="129" customWidth="1"/>
    <col min="15875" max="15887" width="14.28515625" style="129" customWidth="1"/>
    <col min="15888" max="16129" width="9.140625" style="129"/>
    <col min="16130" max="16130" width="37.85546875" style="129" customWidth="1"/>
    <col min="16131" max="16143" width="14.28515625" style="129" customWidth="1"/>
    <col min="16144" max="16384" width="9.140625" style="129"/>
  </cols>
  <sheetData>
    <row r="1" spans="2:16" ht="58.5" customHeight="1" x14ac:dyDescent="0.2">
      <c r="B1" s="66" t="s">
        <v>123</v>
      </c>
      <c r="C1" s="66"/>
      <c r="D1" s="67"/>
      <c r="E1" s="66"/>
      <c r="F1" s="66"/>
      <c r="G1" s="66"/>
      <c r="H1" s="66"/>
      <c r="I1" s="66"/>
      <c r="J1" s="66"/>
      <c r="K1" s="66"/>
      <c r="L1" s="66"/>
      <c r="M1" s="66"/>
      <c r="N1" s="66"/>
      <c r="O1" s="66"/>
      <c r="P1" s="128"/>
    </row>
    <row r="2" spans="2:16" s="132" customFormat="1" ht="16.5" customHeight="1" x14ac:dyDescent="0.25">
      <c r="B2" s="130"/>
      <c r="C2" s="131" t="s">
        <v>110</v>
      </c>
      <c r="D2" s="131">
        <f>'Feed Budget'!E8</f>
        <v>42551</v>
      </c>
      <c r="E2" s="131">
        <f>'Feed Budget'!F8</f>
        <v>42582</v>
      </c>
      <c r="F2" s="131">
        <f>'Feed Budget'!G8</f>
        <v>42613</v>
      </c>
      <c r="G2" s="131">
        <f>'Feed Budget'!H8</f>
        <v>42643</v>
      </c>
      <c r="H2" s="131">
        <f>'Feed Budget'!I8</f>
        <v>42674</v>
      </c>
      <c r="I2" s="131">
        <f>'Feed Budget'!J8</f>
        <v>42704</v>
      </c>
      <c r="J2" s="131">
        <f>'Feed Budget'!K8</f>
        <v>42735</v>
      </c>
      <c r="K2" s="131">
        <f>'Feed Budget'!L8</f>
        <v>42766</v>
      </c>
      <c r="L2" s="131">
        <f>'Feed Budget'!M8</f>
        <v>42794</v>
      </c>
      <c r="M2" s="131">
        <f>'Feed Budget'!N8</f>
        <v>42825</v>
      </c>
      <c r="N2" s="131">
        <f>'Feed Budget'!O8</f>
        <v>42855</v>
      </c>
      <c r="O2" s="131">
        <f>'Feed Budget'!P8</f>
        <v>42886</v>
      </c>
    </row>
    <row r="3" spans="2:16" s="132" customFormat="1" ht="16.5" customHeight="1" x14ac:dyDescent="0.25">
      <c r="B3" s="132" t="s">
        <v>111</v>
      </c>
      <c r="C3" s="133">
        <f>'Feed Budget'!E10</f>
        <v>0</v>
      </c>
      <c r="D3" s="249" t="str">
        <f>'Feed Budget'!E102</f>
        <v>0</v>
      </c>
      <c r="E3" s="249" t="str">
        <f>'Feed Budget'!F102</f>
        <v>0</v>
      </c>
      <c r="F3" s="249" t="str">
        <f>'Feed Budget'!G102</f>
        <v>0</v>
      </c>
      <c r="G3" s="249" t="str">
        <f>'Feed Budget'!H102</f>
        <v>0</v>
      </c>
      <c r="H3" s="249" t="str">
        <f>'Feed Budget'!I102</f>
        <v>0</v>
      </c>
      <c r="I3" s="249" t="str">
        <f>'Feed Budget'!J102</f>
        <v>0</v>
      </c>
      <c r="J3" s="249" t="str">
        <f>'Feed Budget'!K102</f>
        <v>0</v>
      </c>
      <c r="K3" s="249" t="str">
        <f>'Feed Budget'!L102</f>
        <v>0</v>
      </c>
      <c r="L3" s="249" t="str">
        <f>'Feed Budget'!M102</f>
        <v>0</v>
      </c>
      <c r="M3" s="249" t="str">
        <f>'Feed Budget'!N102</f>
        <v>0</v>
      </c>
      <c r="N3" s="249" t="str">
        <f>'Feed Budget'!O102</f>
        <v>0</v>
      </c>
      <c r="O3" s="249" t="str">
        <f>'Feed Budget'!P102</f>
        <v>0</v>
      </c>
    </row>
    <row r="4" spans="2:16" s="132" customFormat="1" ht="16.5" customHeight="1" x14ac:dyDescent="0.25">
      <c r="B4" s="132" t="s">
        <v>112</v>
      </c>
      <c r="C4" s="133">
        <f>C3</f>
        <v>0</v>
      </c>
      <c r="D4" s="142"/>
      <c r="E4" s="142"/>
      <c r="F4" s="142"/>
      <c r="G4" s="142"/>
      <c r="H4" s="142"/>
      <c r="I4" s="142"/>
      <c r="J4" s="142"/>
      <c r="K4" s="142"/>
      <c r="L4" s="142"/>
      <c r="M4" s="142"/>
      <c r="N4" s="142"/>
      <c r="O4" s="142"/>
    </row>
    <row r="5" spans="2:16" ht="27" customHeight="1" x14ac:dyDescent="0.2">
      <c r="B5" s="134" t="s">
        <v>121</v>
      </c>
    </row>
    <row r="28" spans="2:15" ht="59.25" customHeight="1" x14ac:dyDescent="0.2">
      <c r="B28" s="66" t="s">
        <v>113</v>
      </c>
      <c r="C28" s="66"/>
      <c r="D28" s="67"/>
      <c r="E28" s="66"/>
      <c r="F28" s="66"/>
      <c r="G28" s="66"/>
      <c r="H28" s="66"/>
      <c r="I28" s="66"/>
      <c r="J28" s="66"/>
      <c r="K28" s="66"/>
      <c r="L28" s="66"/>
      <c r="M28" s="66"/>
      <c r="N28" s="66"/>
      <c r="O28" s="66"/>
    </row>
    <row r="29" spans="2:15" ht="16.5" customHeight="1" x14ac:dyDescent="0.25">
      <c r="B29" s="135"/>
      <c r="C29" s="135"/>
      <c r="D29" s="136">
        <f>'Feed Budget'!E8</f>
        <v>42551</v>
      </c>
      <c r="E29" s="136">
        <f>'Feed Budget'!F8</f>
        <v>42582</v>
      </c>
      <c r="F29" s="136">
        <f>'Feed Budget'!G8</f>
        <v>42613</v>
      </c>
      <c r="G29" s="136">
        <f>'Feed Budget'!H8</f>
        <v>42643</v>
      </c>
      <c r="H29" s="136">
        <f>'Feed Budget'!I8</f>
        <v>42674</v>
      </c>
      <c r="I29" s="136">
        <f>'Feed Budget'!J8</f>
        <v>42704</v>
      </c>
      <c r="J29" s="136">
        <f>'Feed Budget'!K8</f>
        <v>42735</v>
      </c>
      <c r="K29" s="136">
        <f>'Feed Budget'!L8</f>
        <v>42766</v>
      </c>
      <c r="L29" s="136">
        <f>'Feed Budget'!M8</f>
        <v>42794</v>
      </c>
      <c r="M29" s="136">
        <f>'Feed Budget'!N8</f>
        <v>42825</v>
      </c>
      <c r="N29" s="136">
        <f>'Feed Budget'!O8</f>
        <v>42855</v>
      </c>
      <c r="O29" s="136">
        <f>'Feed Budget'!P8</f>
        <v>42886</v>
      </c>
    </row>
    <row r="30" spans="2:15" ht="16.5" customHeight="1" x14ac:dyDescent="0.2">
      <c r="B30" s="129" t="s">
        <v>114</v>
      </c>
      <c r="D30" s="137">
        <f>'Feed Budget'!E40</f>
        <v>0</v>
      </c>
      <c r="E30" s="137">
        <f>'Feed Budget'!F40</f>
        <v>0</v>
      </c>
      <c r="F30" s="137">
        <f>'Feed Budget'!G40</f>
        <v>0</v>
      </c>
      <c r="G30" s="137">
        <f>'Feed Budget'!H40</f>
        <v>0</v>
      </c>
      <c r="H30" s="137">
        <f>'Feed Budget'!I40</f>
        <v>0</v>
      </c>
      <c r="I30" s="137">
        <f>'Feed Budget'!J40</f>
        <v>0</v>
      </c>
      <c r="J30" s="137">
        <f>'Feed Budget'!K40</f>
        <v>0</v>
      </c>
      <c r="K30" s="137">
        <f>'Feed Budget'!L40</f>
        <v>0</v>
      </c>
      <c r="L30" s="137">
        <f>'Feed Budget'!M40</f>
        <v>0</v>
      </c>
      <c r="M30" s="137">
        <f>'Feed Budget'!N40</f>
        <v>0</v>
      </c>
      <c r="N30" s="137">
        <f>'Feed Budget'!O40</f>
        <v>0</v>
      </c>
      <c r="O30" s="137">
        <f>'Feed Budget'!P40</f>
        <v>0</v>
      </c>
    </row>
    <row r="31" spans="2:15" ht="16.5" customHeight="1" x14ac:dyDescent="0.2">
      <c r="B31" s="129" t="s">
        <v>115</v>
      </c>
      <c r="D31" s="250" t="str">
        <f>'Feed Budget'!E34</f>
        <v>0</v>
      </c>
      <c r="E31" s="250" t="str">
        <f>'Feed Budget'!F34</f>
        <v>0</v>
      </c>
      <c r="F31" s="250" t="str">
        <f>'Feed Budget'!G34</f>
        <v>0</v>
      </c>
      <c r="G31" s="250" t="str">
        <f>'Feed Budget'!H34</f>
        <v>0</v>
      </c>
      <c r="H31" s="250" t="str">
        <f>'Feed Budget'!I34</f>
        <v>0</v>
      </c>
      <c r="I31" s="250" t="str">
        <f>'Feed Budget'!J34</f>
        <v>0</v>
      </c>
      <c r="J31" s="250" t="str">
        <f>'Feed Budget'!K34</f>
        <v>0</v>
      </c>
      <c r="K31" s="250" t="str">
        <f>'Feed Budget'!L34</f>
        <v>0</v>
      </c>
      <c r="L31" s="250" t="str">
        <f>'Feed Budget'!M34</f>
        <v>0</v>
      </c>
      <c r="M31" s="250" t="str">
        <f>'Feed Budget'!N34</f>
        <v>0</v>
      </c>
      <c r="N31" s="250" t="str">
        <f>'Feed Budget'!O34</f>
        <v>0</v>
      </c>
      <c r="O31" s="250" t="str">
        <f>'Feed Budget'!P34</f>
        <v>0</v>
      </c>
    </row>
    <row r="32" spans="2:15" ht="16.5" customHeight="1" x14ac:dyDescent="0.2">
      <c r="B32" s="129" t="s">
        <v>116</v>
      </c>
      <c r="D32" s="137"/>
      <c r="E32" s="137"/>
      <c r="F32" s="137"/>
      <c r="G32" s="137"/>
      <c r="H32" s="137"/>
      <c r="I32" s="137"/>
      <c r="J32" s="137"/>
      <c r="K32" s="137"/>
      <c r="L32" s="137"/>
      <c r="M32" s="137"/>
      <c r="N32" s="137"/>
      <c r="O32" s="137"/>
    </row>
    <row r="33" spans="2:15" ht="16.5" customHeight="1" x14ac:dyDescent="0.2">
      <c r="B33" s="138" t="s">
        <v>117</v>
      </c>
      <c r="D33" s="137">
        <f>IFERROR(D31-(D34+D35+D36),"0")</f>
        <v>0</v>
      </c>
      <c r="E33" s="137">
        <f t="shared" ref="E33:O33" si="0">IFERROR(E31-(E34+E35+E36),"0")</f>
        <v>0</v>
      </c>
      <c r="F33" s="137">
        <f t="shared" si="0"/>
        <v>0</v>
      </c>
      <c r="G33" s="137">
        <f t="shared" si="0"/>
        <v>0</v>
      </c>
      <c r="H33" s="137">
        <f t="shared" si="0"/>
        <v>0</v>
      </c>
      <c r="I33" s="137">
        <f t="shared" si="0"/>
        <v>0</v>
      </c>
      <c r="J33" s="137">
        <f t="shared" si="0"/>
        <v>0</v>
      </c>
      <c r="K33" s="137">
        <f t="shared" si="0"/>
        <v>0</v>
      </c>
      <c r="L33" s="137">
        <f t="shared" si="0"/>
        <v>0</v>
      </c>
      <c r="M33" s="137">
        <f t="shared" si="0"/>
        <v>0</v>
      </c>
      <c r="N33" s="137">
        <f t="shared" si="0"/>
        <v>0</v>
      </c>
      <c r="O33" s="137">
        <f t="shared" si="0"/>
        <v>0</v>
      </c>
    </row>
    <row r="34" spans="2:15" ht="16.5" customHeight="1" x14ac:dyDescent="0.2">
      <c r="B34" s="138" t="s">
        <v>118</v>
      </c>
      <c r="D34" s="250" t="str">
        <f>IFERROR('Feed Budget'!E63/'Feed Budget'!E14,"0")</f>
        <v>0</v>
      </c>
      <c r="E34" s="250" t="str">
        <f>IFERROR('Feed Budget'!F63/'Feed Budget'!F14,"0")</f>
        <v>0</v>
      </c>
      <c r="F34" s="250" t="str">
        <f>IFERROR('Feed Budget'!G63/'Feed Budget'!G14,"0")</f>
        <v>0</v>
      </c>
      <c r="G34" s="250" t="str">
        <f>IFERROR('Feed Budget'!H63/'Feed Budget'!H14,"0")</f>
        <v>0</v>
      </c>
      <c r="H34" s="250" t="str">
        <f>IFERROR('Feed Budget'!I63/'Feed Budget'!I14,"0")</f>
        <v>0</v>
      </c>
      <c r="I34" s="250" t="str">
        <f>IFERROR('Feed Budget'!J63/'Feed Budget'!J14,"0")</f>
        <v>0</v>
      </c>
      <c r="J34" s="250" t="str">
        <f>IFERROR('Feed Budget'!K63/'Feed Budget'!K14,"0")</f>
        <v>0</v>
      </c>
      <c r="K34" s="250" t="str">
        <f>IFERROR('Feed Budget'!L63/'Feed Budget'!L14,"0")</f>
        <v>0</v>
      </c>
      <c r="L34" s="250" t="str">
        <f>IFERROR('Feed Budget'!M63/'Feed Budget'!M14,"0")</f>
        <v>0</v>
      </c>
      <c r="M34" s="250" t="str">
        <f>IFERROR('Feed Budget'!N63/'Feed Budget'!N14,"0")</f>
        <v>0</v>
      </c>
      <c r="N34" s="250" t="str">
        <f>IFERROR('Feed Budget'!O63/'Feed Budget'!O14,"0")</f>
        <v>0</v>
      </c>
      <c r="O34" s="250" t="str">
        <f>IFERROR('Feed Budget'!P63/'Feed Budget'!P14,"0")</f>
        <v>0</v>
      </c>
    </row>
    <row r="35" spans="2:15" ht="16.5" customHeight="1" x14ac:dyDescent="0.2">
      <c r="B35" s="138" t="s">
        <v>119</v>
      </c>
      <c r="D35" s="250" t="str">
        <f>IFERROR('Feed Budget'!E88/'Feed Budget'!E14,"0")</f>
        <v>0</v>
      </c>
      <c r="E35" s="250" t="str">
        <f>IFERROR('Feed Budget'!F88/'Feed Budget'!F14,"0")</f>
        <v>0</v>
      </c>
      <c r="F35" s="250" t="str">
        <f>IFERROR('Feed Budget'!G88/'Feed Budget'!G14,"0")</f>
        <v>0</v>
      </c>
      <c r="G35" s="250" t="str">
        <f>IFERROR('Feed Budget'!H88/'Feed Budget'!H14,"0")</f>
        <v>0</v>
      </c>
      <c r="H35" s="250" t="str">
        <f>IFERROR('Feed Budget'!I88/'Feed Budget'!I14,"0")</f>
        <v>0</v>
      </c>
      <c r="I35" s="250" t="str">
        <f>IFERROR('Feed Budget'!J88/'Feed Budget'!J14,"0")</f>
        <v>0</v>
      </c>
      <c r="J35" s="250" t="str">
        <f>IFERROR('Feed Budget'!K88/'Feed Budget'!K14,"0")</f>
        <v>0</v>
      </c>
      <c r="K35" s="250" t="str">
        <f>IFERROR('Feed Budget'!L88/'Feed Budget'!L14,"0")</f>
        <v>0</v>
      </c>
      <c r="L35" s="250" t="str">
        <f>IFERROR('Feed Budget'!M88/'Feed Budget'!M14,"0")</f>
        <v>0</v>
      </c>
      <c r="M35" s="250" t="str">
        <f>IFERROR('Feed Budget'!N88/'Feed Budget'!N14,"0")</f>
        <v>0</v>
      </c>
      <c r="N35" s="250" t="str">
        <f>IFERROR('Feed Budget'!O88/'Feed Budget'!O14,"0")</f>
        <v>0</v>
      </c>
      <c r="O35" s="250" t="str">
        <f>IFERROR('Feed Budget'!P88/'Feed Budget'!P14,"0")</f>
        <v>0</v>
      </c>
    </row>
    <row r="36" spans="2:15" ht="16.5" customHeight="1" x14ac:dyDescent="0.2">
      <c r="B36" s="138" t="s">
        <v>120</v>
      </c>
      <c r="D36" s="251" t="str">
        <f>IFERROR('Feed Budget'!E97/'Feed Budget'!E14,"0")</f>
        <v>0</v>
      </c>
      <c r="E36" s="251" t="str">
        <f>IFERROR('Feed Budget'!F97/'Feed Budget'!F14,"0")</f>
        <v>0</v>
      </c>
      <c r="F36" s="251" t="str">
        <f>IFERROR('Feed Budget'!G97/'Feed Budget'!G14,"0")</f>
        <v>0</v>
      </c>
      <c r="G36" s="251" t="str">
        <f>IFERROR('Feed Budget'!H97/'Feed Budget'!H14,"0")</f>
        <v>0</v>
      </c>
      <c r="H36" s="251" t="str">
        <f>IFERROR('Feed Budget'!I97/'Feed Budget'!I14,"0")</f>
        <v>0</v>
      </c>
      <c r="I36" s="251" t="str">
        <f>IFERROR('Feed Budget'!J97/'Feed Budget'!J14,"0")</f>
        <v>0</v>
      </c>
      <c r="J36" s="251" t="str">
        <f>IFERROR('Feed Budget'!K97/'Feed Budget'!K14,"0")</f>
        <v>0</v>
      </c>
      <c r="K36" s="251" t="str">
        <f>IFERROR('Feed Budget'!L97/'Feed Budget'!L14,"0")</f>
        <v>0</v>
      </c>
      <c r="L36" s="251" t="str">
        <f>IFERROR('Feed Budget'!M97/'Feed Budget'!M14,"0")</f>
        <v>0</v>
      </c>
      <c r="M36" s="251" t="str">
        <f>IFERROR('Feed Budget'!N97/'Feed Budget'!N14,"0")</f>
        <v>0</v>
      </c>
      <c r="N36" s="251" t="str">
        <f>IFERROR('Feed Budget'!O97/'Feed Budget'!O14,"0")</f>
        <v>0</v>
      </c>
      <c r="O36" s="251" t="str">
        <f>IFERROR('Feed Budget'!P97/'Feed Budget'!P14,"0")</f>
        <v>0</v>
      </c>
    </row>
  </sheetData>
  <sheetProtection algorithmName="SHA-512" hashValue="a0HmKFFDREldYBp+Ls069W1BM+9Ud/9yG/wa6KKc2+v4PK7UlKleoHfZZaHL908dYOk3WjQmFfE7NjYlKeviAA==" saltValue="9tvxdGYjop15ThMbKTwG2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V146"/>
  <sheetViews>
    <sheetView workbookViewId="0">
      <pane xSplit="1" ySplit="8" topLeftCell="B9" activePane="bottomRight" state="frozen"/>
      <selection pane="topRight" activeCell="B1" sqref="B1"/>
      <selection pane="bottomLeft" activeCell="A9" sqref="A9"/>
      <selection pane="bottomRight" activeCell="R10" sqref="R10"/>
    </sheetView>
  </sheetViews>
  <sheetFormatPr defaultColWidth="11.42578125" defaultRowHeight="15" x14ac:dyDescent="0.2"/>
  <cols>
    <col min="1" max="1" width="3.140625" style="69" customWidth="1"/>
    <col min="2" max="2" width="39.28515625" style="69" customWidth="1"/>
    <col min="3" max="4" width="16" style="69" customWidth="1"/>
    <col min="5" max="5" width="15.7109375" style="72" customWidth="1"/>
    <col min="6" max="16" width="15.7109375" style="69" customWidth="1"/>
    <col min="17" max="17" width="10" style="69" customWidth="1"/>
    <col min="18" max="18" width="19.7109375" style="69" customWidth="1"/>
    <col min="19" max="27" width="11.42578125" style="69" customWidth="1"/>
    <col min="28" max="29" width="10" style="69" customWidth="1"/>
    <col min="30" max="207" width="11.42578125" style="69" customWidth="1"/>
    <col min="208" max="208" width="2" style="69" customWidth="1"/>
    <col min="209" max="257" width="11.42578125" style="69"/>
    <col min="258" max="258" width="39.28515625" style="69" customWidth="1"/>
    <col min="259" max="260" width="16" style="69" customWidth="1"/>
    <col min="261" max="272" width="15.7109375" style="69" customWidth="1"/>
    <col min="273" max="273" width="10" style="69" customWidth="1"/>
    <col min="274" max="274" width="19.7109375" style="69" customWidth="1"/>
    <col min="275" max="283" width="11.42578125" style="69" customWidth="1"/>
    <col min="284" max="285" width="10" style="69" customWidth="1"/>
    <col min="286" max="463" width="11.42578125" style="69" customWidth="1"/>
    <col min="464" max="464" width="2" style="69" customWidth="1"/>
    <col min="465" max="513" width="11.42578125" style="69"/>
    <col min="514" max="514" width="39.28515625" style="69" customWidth="1"/>
    <col min="515" max="516" width="16" style="69" customWidth="1"/>
    <col min="517" max="528" width="15.7109375" style="69" customWidth="1"/>
    <col min="529" max="529" width="10" style="69" customWidth="1"/>
    <col min="530" max="530" width="19.7109375" style="69" customWidth="1"/>
    <col min="531" max="539" width="11.42578125" style="69" customWidth="1"/>
    <col min="540" max="541" width="10" style="69" customWidth="1"/>
    <col min="542" max="719" width="11.42578125" style="69" customWidth="1"/>
    <col min="720" max="720" width="2" style="69" customWidth="1"/>
    <col min="721" max="769" width="11.42578125" style="69"/>
    <col min="770" max="770" width="39.28515625" style="69" customWidth="1"/>
    <col min="771" max="772" width="16" style="69" customWidth="1"/>
    <col min="773" max="784" width="15.7109375" style="69" customWidth="1"/>
    <col min="785" max="785" width="10" style="69" customWidth="1"/>
    <col min="786" max="786" width="19.7109375" style="69" customWidth="1"/>
    <col min="787" max="795" width="11.42578125" style="69" customWidth="1"/>
    <col min="796" max="797" width="10" style="69" customWidth="1"/>
    <col min="798" max="975" width="11.42578125" style="69" customWidth="1"/>
    <col min="976" max="976" width="2" style="69" customWidth="1"/>
    <col min="977" max="1025" width="11.42578125" style="69"/>
    <col min="1026" max="1026" width="39.28515625" style="69" customWidth="1"/>
    <col min="1027" max="1028" width="16" style="69" customWidth="1"/>
    <col min="1029" max="1040" width="15.7109375" style="69" customWidth="1"/>
    <col min="1041" max="1041" width="10" style="69" customWidth="1"/>
    <col min="1042" max="1042" width="19.7109375" style="69" customWidth="1"/>
    <col min="1043" max="1051" width="11.42578125" style="69" customWidth="1"/>
    <col min="1052" max="1053" width="10" style="69" customWidth="1"/>
    <col min="1054" max="1231" width="11.42578125" style="69" customWidth="1"/>
    <col min="1232" max="1232" width="2" style="69" customWidth="1"/>
    <col min="1233" max="1281" width="11.42578125" style="69"/>
    <col min="1282" max="1282" width="39.28515625" style="69" customWidth="1"/>
    <col min="1283" max="1284" width="16" style="69" customWidth="1"/>
    <col min="1285" max="1296" width="15.7109375" style="69" customWidth="1"/>
    <col min="1297" max="1297" width="10" style="69" customWidth="1"/>
    <col min="1298" max="1298" width="19.7109375" style="69" customWidth="1"/>
    <col min="1299" max="1307" width="11.42578125" style="69" customWidth="1"/>
    <col min="1308" max="1309" width="10" style="69" customWidth="1"/>
    <col min="1310" max="1487" width="11.42578125" style="69" customWidth="1"/>
    <col min="1488" max="1488" width="2" style="69" customWidth="1"/>
    <col min="1489" max="1537" width="11.42578125" style="69"/>
    <col min="1538" max="1538" width="39.28515625" style="69" customWidth="1"/>
    <col min="1539" max="1540" width="16" style="69" customWidth="1"/>
    <col min="1541" max="1552" width="15.7109375" style="69" customWidth="1"/>
    <col min="1553" max="1553" width="10" style="69" customWidth="1"/>
    <col min="1554" max="1554" width="19.7109375" style="69" customWidth="1"/>
    <col min="1555" max="1563" width="11.42578125" style="69" customWidth="1"/>
    <col min="1564" max="1565" width="10" style="69" customWidth="1"/>
    <col min="1566" max="1743" width="11.42578125" style="69" customWidth="1"/>
    <col min="1744" max="1744" width="2" style="69" customWidth="1"/>
    <col min="1745" max="1793" width="11.42578125" style="69"/>
    <col min="1794" max="1794" width="39.28515625" style="69" customWidth="1"/>
    <col min="1795" max="1796" width="16" style="69" customWidth="1"/>
    <col min="1797" max="1808" width="15.7109375" style="69" customWidth="1"/>
    <col min="1809" max="1809" width="10" style="69" customWidth="1"/>
    <col min="1810" max="1810" width="19.7109375" style="69" customWidth="1"/>
    <col min="1811" max="1819" width="11.42578125" style="69" customWidth="1"/>
    <col min="1820" max="1821" width="10" style="69" customWidth="1"/>
    <col min="1822" max="1999" width="11.42578125" style="69" customWidth="1"/>
    <col min="2000" max="2000" width="2" style="69" customWidth="1"/>
    <col min="2001" max="2049" width="11.42578125" style="69"/>
    <col min="2050" max="2050" width="39.28515625" style="69" customWidth="1"/>
    <col min="2051" max="2052" width="16" style="69" customWidth="1"/>
    <col min="2053" max="2064" width="15.7109375" style="69" customWidth="1"/>
    <col min="2065" max="2065" width="10" style="69" customWidth="1"/>
    <col min="2066" max="2066" width="19.7109375" style="69" customWidth="1"/>
    <col min="2067" max="2075" width="11.42578125" style="69" customWidth="1"/>
    <col min="2076" max="2077" width="10" style="69" customWidth="1"/>
    <col min="2078" max="2255" width="11.42578125" style="69" customWidth="1"/>
    <col min="2256" max="2256" width="2" style="69" customWidth="1"/>
    <col min="2257" max="2305" width="11.42578125" style="69"/>
    <col min="2306" max="2306" width="39.28515625" style="69" customWidth="1"/>
    <col min="2307" max="2308" width="16" style="69" customWidth="1"/>
    <col min="2309" max="2320" width="15.7109375" style="69" customWidth="1"/>
    <col min="2321" max="2321" width="10" style="69" customWidth="1"/>
    <col min="2322" max="2322" width="19.7109375" style="69" customWidth="1"/>
    <col min="2323" max="2331" width="11.42578125" style="69" customWidth="1"/>
    <col min="2332" max="2333" width="10" style="69" customWidth="1"/>
    <col min="2334" max="2511" width="11.42578125" style="69" customWidth="1"/>
    <col min="2512" max="2512" width="2" style="69" customWidth="1"/>
    <col min="2513" max="2561" width="11.42578125" style="69"/>
    <col min="2562" max="2562" width="39.28515625" style="69" customWidth="1"/>
    <col min="2563" max="2564" width="16" style="69" customWidth="1"/>
    <col min="2565" max="2576" width="15.7109375" style="69" customWidth="1"/>
    <col min="2577" max="2577" width="10" style="69" customWidth="1"/>
    <col min="2578" max="2578" width="19.7109375" style="69" customWidth="1"/>
    <col min="2579" max="2587" width="11.42578125" style="69" customWidth="1"/>
    <col min="2588" max="2589" width="10" style="69" customWidth="1"/>
    <col min="2590" max="2767" width="11.42578125" style="69" customWidth="1"/>
    <col min="2768" max="2768" width="2" style="69" customWidth="1"/>
    <col min="2769" max="2817" width="11.42578125" style="69"/>
    <col min="2818" max="2818" width="39.28515625" style="69" customWidth="1"/>
    <col min="2819" max="2820" width="16" style="69" customWidth="1"/>
    <col min="2821" max="2832" width="15.7109375" style="69" customWidth="1"/>
    <col min="2833" max="2833" width="10" style="69" customWidth="1"/>
    <col min="2834" max="2834" width="19.7109375" style="69" customWidth="1"/>
    <col min="2835" max="2843" width="11.42578125" style="69" customWidth="1"/>
    <col min="2844" max="2845" width="10" style="69" customWidth="1"/>
    <col min="2846" max="3023" width="11.42578125" style="69" customWidth="1"/>
    <col min="3024" max="3024" width="2" style="69" customWidth="1"/>
    <col min="3025" max="3073" width="11.42578125" style="69"/>
    <col min="3074" max="3074" width="39.28515625" style="69" customWidth="1"/>
    <col min="3075" max="3076" width="16" style="69" customWidth="1"/>
    <col min="3077" max="3088" width="15.7109375" style="69" customWidth="1"/>
    <col min="3089" max="3089" width="10" style="69" customWidth="1"/>
    <col min="3090" max="3090" width="19.7109375" style="69" customWidth="1"/>
    <col min="3091" max="3099" width="11.42578125" style="69" customWidth="1"/>
    <col min="3100" max="3101" width="10" style="69" customWidth="1"/>
    <col min="3102" max="3279" width="11.42578125" style="69" customWidth="1"/>
    <col min="3280" max="3280" width="2" style="69" customWidth="1"/>
    <col min="3281" max="3329" width="11.42578125" style="69"/>
    <col min="3330" max="3330" width="39.28515625" style="69" customWidth="1"/>
    <col min="3331" max="3332" width="16" style="69" customWidth="1"/>
    <col min="3333" max="3344" width="15.7109375" style="69" customWidth="1"/>
    <col min="3345" max="3345" width="10" style="69" customWidth="1"/>
    <col min="3346" max="3346" width="19.7109375" style="69" customWidth="1"/>
    <col min="3347" max="3355" width="11.42578125" style="69" customWidth="1"/>
    <col min="3356" max="3357" width="10" style="69" customWidth="1"/>
    <col min="3358" max="3535" width="11.42578125" style="69" customWidth="1"/>
    <col min="3536" max="3536" width="2" style="69" customWidth="1"/>
    <col min="3537" max="3585" width="11.42578125" style="69"/>
    <col min="3586" max="3586" width="39.28515625" style="69" customWidth="1"/>
    <col min="3587" max="3588" width="16" style="69" customWidth="1"/>
    <col min="3589" max="3600" width="15.7109375" style="69" customWidth="1"/>
    <col min="3601" max="3601" width="10" style="69" customWidth="1"/>
    <col min="3602" max="3602" width="19.7109375" style="69" customWidth="1"/>
    <col min="3603" max="3611" width="11.42578125" style="69" customWidth="1"/>
    <col min="3612" max="3613" width="10" style="69" customWidth="1"/>
    <col min="3614" max="3791" width="11.42578125" style="69" customWidth="1"/>
    <col min="3792" max="3792" width="2" style="69" customWidth="1"/>
    <col min="3793" max="3841" width="11.42578125" style="69"/>
    <col min="3842" max="3842" width="39.28515625" style="69" customWidth="1"/>
    <col min="3843" max="3844" width="16" style="69" customWidth="1"/>
    <col min="3845" max="3856" width="15.7109375" style="69" customWidth="1"/>
    <col min="3857" max="3857" width="10" style="69" customWidth="1"/>
    <col min="3858" max="3858" width="19.7109375" style="69" customWidth="1"/>
    <col min="3859" max="3867" width="11.42578125" style="69" customWidth="1"/>
    <col min="3868" max="3869" width="10" style="69" customWidth="1"/>
    <col min="3870" max="4047" width="11.42578125" style="69" customWidth="1"/>
    <col min="4048" max="4048" width="2" style="69" customWidth="1"/>
    <col min="4049" max="4097" width="11.42578125" style="69"/>
    <col min="4098" max="4098" width="39.28515625" style="69" customWidth="1"/>
    <col min="4099" max="4100" width="16" style="69" customWidth="1"/>
    <col min="4101" max="4112" width="15.7109375" style="69" customWidth="1"/>
    <col min="4113" max="4113" width="10" style="69" customWidth="1"/>
    <col min="4114" max="4114" width="19.7109375" style="69" customWidth="1"/>
    <col min="4115" max="4123" width="11.42578125" style="69" customWidth="1"/>
    <col min="4124" max="4125" width="10" style="69" customWidth="1"/>
    <col min="4126" max="4303" width="11.42578125" style="69" customWidth="1"/>
    <col min="4304" max="4304" width="2" style="69" customWidth="1"/>
    <col min="4305" max="4353" width="11.42578125" style="69"/>
    <col min="4354" max="4354" width="39.28515625" style="69" customWidth="1"/>
    <col min="4355" max="4356" width="16" style="69" customWidth="1"/>
    <col min="4357" max="4368" width="15.7109375" style="69" customWidth="1"/>
    <col min="4369" max="4369" width="10" style="69" customWidth="1"/>
    <col min="4370" max="4370" width="19.7109375" style="69" customWidth="1"/>
    <col min="4371" max="4379" width="11.42578125" style="69" customWidth="1"/>
    <col min="4380" max="4381" width="10" style="69" customWidth="1"/>
    <col min="4382" max="4559" width="11.42578125" style="69" customWidth="1"/>
    <col min="4560" max="4560" width="2" style="69" customWidth="1"/>
    <col min="4561" max="4609" width="11.42578125" style="69"/>
    <col min="4610" max="4610" width="39.28515625" style="69" customWidth="1"/>
    <col min="4611" max="4612" width="16" style="69" customWidth="1"/>
    <col min="4613" max="4624" width="15.7109375" style="69" customWidth="1"/>
    <col min="4625" max="4625" width="10" style="69" customWidth="1"/>
    <col min="4626" max="4626" width="19.7109375" style="69" customWidth="1"/>
    <col min="4627" max="4635" width="11.42578125" style="69" customWidth="1"/>
    <col min="4636" max="4637" width="10" style="69" customWidth="1"/>
    <col min="4638" max="4815" width="11.42578125" style="69" customWidth="1"/>
    <col min="4816" max="4816" width="2" style="69" customWidth="1"/>
    <col min="4817" max="4865" width="11.42578125" style="69"/>
    <col min="4866" max="4866" width="39.28515625" style="69" customWidth="1"/>
    <col min="4867" max="4868" width="16" style="69" customWidth="1"/>
    <col min="4869" max="4880" width="15.7109375" style="69" customWidth="1"/>
    <col min="4881" max="4881" width="10" style="69" customWidth="1"/>
    <col min="4882" max="4882" width="19.7109375" style="69" customWidth="1"/>
    <col min="4883" max="4891" width="11.42578125" style="69" customWidth="1"/>
    <col min="4892" max="4893" width="10" style="69" customWidth="1"/>
    <col min="4894" max="5071" width="11.42578125" style="69" customWidth="1"/>
    <col min="5072" max="5072" width="2" style="69" customWidth="1"/>
    <col min="5073" max="5121" width="11.42578125" style="69"/>
    <col min="5122" max="5122" width="39.28515625" style="69" customWidth="1"/>
    <col min="5123" max="5124" width="16" style="69" customWidth="1"/>
    <col min="5125" max="5136" width="15.7109375" style="69" customWidth="1"/>
    <col min="5137" max="5137" width="10" style="69" customWidth="1"/>
    <col min="5138" max="5138" width="19.7109375" style="69" customWidth="1"/>
    <col min="5139" max="5147" width="11.42578125" style="69" customWidth="1"/>
    <col min="5148" max="5149" width="10" style="69" customWidth="1"/>
    <col min="5150" max="5327" width="11.42578125" style="69" customWidth="1"/>
    <col min="5328" max="5328" width="2" style="69" customWidth="1"/>
    <col min="5329" max="5377" width="11.42578125" style="69"/>
    <col min="5378" max="5378" width="39.28515625" style="69" customWidth="1"/>
    <col min="5379" max="5380" width="16" style="69" customWidth="1"/>
    <col min="5381" max="5392" width="15.7109375" style="69" customWidth="1"/>
    <col min="5393" max="5393" width="10" style="69" customWidth="1"/>
    <col min="5394" max="5394" width="19.7109375" style="69" customWidth="1"/>
    <col min="5395" max="5403" width="11.42578125" style="69" customWidth="1"/>
    <col min="5404" max="5405" width="10" style="69" customWidth="1"/>
    <col min="5406" max="5583" width="11.42578125" style="69" customWidth="1"/>
    <col min="5584" max="5584" width="2" style="69" customWidth="1"/>
    <col min="5585" max="5633" width="11.42578125" style="69"/>
    <col min="5634" max="5634" width="39.28515625" style="69" customWidth="1"/>
    <col min="5635" max="5636" width="16" style="69" customWidth="1"/>
    <col min="5637" max="5648" width="15.7109375" style="69" customWidth="1"/>
    <col min="5649" max="5649" width="10" style="69" customWidth="1"/>
    <col min="5650" max="5650" width="19.7109375" style="69" customWidth="1"/>
    <col min="5651" max="5659" width="11.42578125" style="69" customWidth="1"/>
    <col min="5660" max="5661" width="10" style="69" customWidth="1"/>
    <col min="5662" max="5839" width="11.42578125" style="69" customWidth="1"/>
    <col min="5840" max="5840" width="2" style="69" customWidth="1"/>
    <col min="5841" max="5889" width="11.42578125" style="69"/>
    <col min="5890" max="5890" width="39.28515625" style="69" customWidth="1"/>
    <col min="5891" max="5892" width="16" style="69" customWidth="1"/>
    <col min="5893" max="5904" width="15.7109375" style="69" customWidth="1"/>
    <col min="5905" max="5905" width="10" style="69" customWidth="1"/>
    <col min="5906" max="5906" width="19.7109375" style="69" customWidth="1"/>
    <col min="5907" max="5915" width="11.42578125" style="69" customWidth="1"/>
    <col min="5916" max="5917" width="10" style="69" customWidth="1"/>
    <col min="5918" max="6095" width="11.42578125" style="69" customWidth="1"/>
    <col min="6096" max="6096" width="2" style="69" customWidth="1"/>
    <col min="6097" max="6145" width="11.42578125" style="69"/>
    <col min="6146" max="6146" width="39.28515625" style="69" customWidth="1"/>
    <col min="6147" max="6148" width="16" style="69" customWidth="1"/>
    <col min="6149" max="6160" width="15.7109375" style="69" customWidth="1"/>
    <col min="6161" max="6161" width="10" style="69" customWidth="1"/>
    <col min="6162" max="6162" width="19.7109375" style="69" customWidth="1"/>
    <col min="6163" max="6171" width="11.42578125" style="69" customWidth="1"/>
    <col min="6172" max="6173" width="10" style="69" customWidth="1"/>
    <col min="6174" max="6351" width="11.42578125" style="69" customWidth="1"/>
    <col min="6352" max="6352" width="2" style="69" customWidth="1"/>
    <col min="6353" max="6401" width="11.42578125" style="69"/>
    <col min="6402" max="6402" width="39.28515625" style="69" customWidth="1"/>
    <col min="6403" max="6404" width="16" style="69" customWidth="1"/>
    <col min="6405" max="6416" width="15.7109375" style="69" customWidth="1"/>
    <col min="6417" max="6417" width="10" style="69" customWidth="1"/>
    <col min="6418" max="6418" width="19.7109375" style="69" customWidth="1"/>
    <col min="6419" max="6427" width="11.42578125" style="69" customWidth="1"/>
    <col min="6428" max="6429" width="10" style="69" customWidth="1"/>
    <col min="6430" max="6607" width="11.42578125" style="69" customWidth="1"/>
    <col min="6608" max="6608" width="2" style="69" customWidth="1"/>
    <col min="6609" max="6657" width="11.42578125" style="69"/>
    <col min="6658" max="6658" width="39.28515625" style="69" customWidth="1"/>
    <col min="6659" max="6660" width="16" style="69" customWidth="1"/>
    <col min="6661" max="6672" width="15.7109375" style="69" customWidth="1"/>
    <col min="6673" max="6673" width="10" style="69" customWidth="1"/>
    <col min="6674" max="6674" width="19.7109375" style="69" customWidth="1"/>
    <col min="6675" max="6683" width="11.42578125" style="69" customWidth="1"/>
    <col min="6684" max="6685" width="10" style="69" customWidth="1"/>
    <col min="6686" max="6863" width="11.42578125" style="69" customWidth="1"/>
    <col min="6864" max="6864" width="2" style="69" customWidth="1"/>
    <col min="6865" max="6913" width="11.42578125" style="69"/>
    <col min="6914" max="6914" width="39.28515625" style="69" customWidth="1"/>
    <col min="6915" max="6916" width="16" style="69" customWidth="1"/>
    <col min="6917" max="6928" width="15.7109375" style="69" customWidth="1"/>
    <col min="6929" max="6929" width="10" style="69" customWidth="1"/>
    <col min="6930" max="6930" width="19.7109375" style="69" customWidth="1"/>
    <col min="6931" max="6939" width="11.42578125" style="69" customWidth="1"/>
    <col min="6940" max="6941" width="10" style="69" customWidth="1"/>
    <col min="6942" max="7119" width="11.42578125" style="69" customWidth="1"/>
    <col min="7120" max="7120" width="2" style="69" customWidth="1"/>
    <col min="7121" max="7169" width="11.42578125" style="69"/>
    <col min="7170" max="7170" width="39.28515625" style="69" customWidth="1"/>
    <col min="7171" max="7172" width="16" style="69" customWidth="1"/>
    <col min="7173" max="7184" width="15.7109375" style="69" customWidth="1"/>
    <col min="7185" max="7185" width="10" style="69" customWidth="1"/>
    <col min="7186" max="7186" width="19.7109375" style="69" customWidth="1"/>
    <col min="7187" max="7195" width="11.42578125" style="69" customWidth="1"/>
    <col min="7196" max="7197" width="10" style="69" customWidth="1"/>
    <col min="7198" max="7375" width="11.42578125" style="69" customWidth="1"/>
    <col min="7376" max="7376" width="2" style="69" customWidth="1"/>
    <col min="7377" max="7425" width="11.42578125" style="69"/>
    <col min="7426" max="7426" width="39.28515625" style="69" customWidth="1"/>
    <col min="7427" max="7428" width="16" style="69" customWidth="1"/>
    <col min="7429" max="7440" width="15.7109375" style="69" customWidth="1"/>
    <col min="7441" max="7441" width="10" style="69" customWidth="1"/>
    <col min="7442" max="7442" width="19.7109375" style="69" customWidth="1"/>
    <col min="7443" max="7451" width="11.42578125" style="69" customWidth="1"/>
    <col min="7452" max="7453" width="10" style="69" customWidth="1"/>
    <col min="7454" max="7631" width="11.42578125" style="69" customWidth="1"/>
    <col min="7632" max="7632" width="2" style="69" customWidth="1"/>
    <col min="7633" max="7681" width="11.42578125" style="69"/>
    <col min="7682" max="7682" width="39.28515625" style="69" customWidth="1"/>
    <col min="7683" max="7684" width="16" style="69" customWidth="1"/>
    <col min="7685" max="7696" width="15.7109375" style="69" customWidth="1"/>
    <col min="7697" max="7697" width="10" style="69" customWidth="1"/>
    <col min="7698" max="7698" width="19.7109375" style="69" customWidth="1"/>
    <col min="7699" max="7707" width="11.42578125" style="69" customWidth="1"/>
    <col min="7708" max="7709" width="10" style="69" customWidth="1"/>
    <col min="7710" max="7887" width="11.42578125" style="69" customWidth="1"/>
    <col min="7888" max="7888" width="2" style="69" customWidth="1"/>
    <col min="7889" max="7937" width="11.42578125" style="69"/>
    <col min="7938" max="7938" width="39.28515625" style="69" customWidth="1"/>
    <col min="7939" max="7940" width="16" style="69" customWidth="1"/>
    <col min="7941" max="7952" width="15.7109375" style="69" customWidth="1"/>
    <col min="7953" max="7953" width="10" style="69" customWidth="1"/>
    <col min="7954" max="7954" width="19.7109375" style="69" customWidth="1"/>
    <col min="7955" max="7963" width="11.42578125" style="69" customWidth="1"/>
    <col min="7964" max="7965" width="10" style="69" customWidth="1"/>
    <col min="7966" max="8143" width="11.42578125" style="69" customWidth="1"/>
    <col min="8144" max="8144" width="2" style="69" customWidth="1"/>
    <col min="8145" max="8193" width="11.42578125" style="69"/>
    <col min="8194" max="8194" width="39.28515625" style="69" customWidth="1"/>
    <col min="8195" max="8196" width="16" style="69" customWidth="1"/>
    <col min="8197" max="8208" width="15.7109375" style="69" customWidth="1"/>
    <col min="8209" max="8209" width="10" style="69" customWidth="1"/>
    <col min="8210" max="8210" width="19.7109375" style="69" customWidth="1"/>
    <col min="8211" max="8219" width="11.42578125" style="69" customWidth="1"/>
    <col min="8220" max="8221" width="10" style="69" customWidth="1"/>
    <col min="8222" max="8399" width="11.42578125" style="69" customWidth="1"/>
    <col min="8400" max="8400" width="2" style="69" customWidth="1"/>
    <col min="8401" max="8449" width="11.42578125" style="69"/>
    <col min="8450" max="8450" width="39.28515625" style="69" customWidth="1"/>
    <col min="8451" max="8452" width="16" style="69" customWidth="1"/>
    <col min="8453" max="8464" width="15.7109375" style="69" customWidth="1"/>
    <col min="8465" max="8465" width="10" style="69" customWidth="1"/>
    <col min="8466" max="8466" width="19.7109375" style="69" customWidth="1"/>
    <col min="8467" max="8475" width="11.42578125" style="69" customWidth="1"/>
    <col min="8476" max="8477" width="10" style="69" customWidth="1"/>
    <col min="8478" max="8655" width="11.42578125" style="69" customWidth="1"/>
    <col min="8656" max="8656" width="2" style="69" customWidth="1"/>
    <col min="8657" max="8705" width="11.42578125" style="69"/>
    <col min="8706" max="8706" width="39.28515625" style="69" customWidth="1"/>
    <col min="8707" max="8708" width="16" style="69" customWidth="1"/>
    <col min="8709" max="8720" width="15.7109375" style="69" customWidth="1"/>
    <col min="8721" max="8721" width="10" style="69" customWidth="1"/>
    <col min="8722" max="8722" width="19.7109375" style="69" customWidth="1"/>
    <col min="8723" max="8731" width="11.42578125" style="69" customWidth="1"/>
    <col min="8732" max="8733" width="10" style="69" customWidth="1"/>
    <col min="8734" max="8911" width="11.42578125" style="69" customWidth="1"/>
    <col min="8912" max="8912" width="2" style="69" customWidth="1"/>
    <col min="8913" max="8961" width="11.42578125" style="69"/>
    <col min="8962" max="8962" width="39.28515625" style="69" customWidth="1"/>
    <col min="8963" max="8964" width="16" style="69" customWidth="1"/>
    <col min="8965" max="8976" width="15.7109375" style="69" customWidth="1"/>
    <col min="8977" max="8977" width="10" style="69" customWidth="1"/>
    <col min="8978" max="8978" width="19.7109375" style="69" customWidth="1"/>
    <col min="8979" max="8987" width="11.42578125" style="69" customWidth="1"/>
    <col min="8988" max="8989" width="10" style="69" customWidth="1"/>
    <col min="8990" max="9167" width="11.42578125" style="69" customWidth="1"/>
    <col min="9168" max="9168" width="2" style="69" customWidth="1"/>
    <col min="9169" max="9217" width="11.42578125" style="69"/>
    <col min="9218" max="9218" width="39.28515625" style="69" customWidth="1"/>
    <col min="9219" max="9220" width="16" style="69" customWidth="1"/>
    <col min="9221" max="9232" width="15.7109375" style="69" customWidth="1"/>
    <col min="9233" max="9233" width="10" style="69" customWidth="1"/>
    <col min="9234" max="9234" width="19.7109375" style="69" customWidth="1"/>
    <col min="9235" max="9243" width="11.42578125" style="69" customWidth="1"/>
    <col min="9244" max="9245" width="10" style="69" customWidth="1"/>
    <col min="9246" max="9423" width="11.42578125" style="69" customWidth="1"/>
    <col min="9424" max="9424" width="2" style="69" customWidth="1"/>
    <col min="9425" max="9473" width="11.42578125" style="69"/>
    <col min="9474" max="9474" width="39.28515625" style="69" customWidth="1"/>
    <col min="9475" max="9476" width="16" style="69" customWidth="1"/>
    <col min="9477" max="9488" width="15.7109375" style="69" customWidth="1"/>
    <col min="9489" max="9489" width="10" style="69" customWidth="1"/>
    <col min="9490" max="9490" width="19.7109375" style="69" customWidth="1"/>
    <col min="9491" max="9499" width="11.42578125" style="69" customWidth="1"/>
    <col min="9500" max="9501" width="10" style="69" customWidth="1"/>
    <col min="9502" max="9679" width="11.42578125" style="69" customWidth="1"/>
    <col min="9680" max="9680" width="2" style="69" customWidth="1"/>
    <col min="9681" max="9729" width="11.42578125" style="69"/>
    <col min="9730" max="9730" width="39.28515625" style="69" customWidth="1"/>
    <col min="9731" max="9732" width="16" style="69" customWidth="1"/>
    <col min="9733" max="9744" width="15.7109375" style="69" customWidth="1"/>
    <col min="9745" max="9745" width="10" style="69" customWidth="1"/>
    <col min="9746" max="9746" width="19.7109375" style="69" customWidth="1"/>
    <col min="9747" max="9755" width="11.42578125" style="69" customWidth="1"/>
    <col min="9756" max="9757" width="10" style="69" customWidth="1"/>
    <col min="9758" max="9935" width="11.42578125" style="69" customWidth="1"/>
    <col min="9936" max="9936" width="2" style="69" customWidth="1"/>
    <col min="9937" max="9985" width="11.42578125" style="69"/>
    <col min="9986" max="9986" width="39.28515625" style="69" customWidth="1"/>
    <col min="9987" max="9988" width="16" style="69" customWidth="1"/>
    <col min="9989" max="10000" width="15.7109375" style="69" customWidth="1"/>
    <col min="10001" max="10001" width="10" style="69" customWidth="1"/>
    <col min="10002" max="10002" width="19.7109375" style="69" customWidth="1"/>
    <col min="10003" max="10011" width="11.42578125" style="69" customWidth="1"/>
    <col min="10012" max="10013" width="10" style="69" customWidth="1"/>
    <col min="10014" max="10191" width="11.42578125" style="69" customWidth="1"/>
    <col min="10192" max="10192" width="2" style="69" customWidth="1"/>
    <col min="10193" max="10241" width="11.42578125" style="69"/>
    <col min="10242" max="10242" width="39.28515625" style="69" customWidth="1"/>
    <col min="10243" max="10244" width="16" style="69" customWidth="1"/>
    <col min="10245" max="10256" width="15.7109375" style="69" customWidth="1"/>
    <col min="10257" max="10257" width="10" style="69" customWidth="1"/>
    <col min="10258" max="10258" width="19.7109375" style="69" customWidth="1"/>
    <col min="10259" max="10267" width="11.42578125" style="69" customWidth="1"/>
    <col min="10268" max="10269" width="10" style="69" customWidth="1"/>
    <col min="10270" max="10447" width="11.42578125" style="69" customWidth="1"/>
    <col min="10448" max="10448" width="2" style="69" customWidth="1"/>
    <col min="10449" max="10497" width="11.42578125" style="69"/>
    <col min="10498" max="10498" width="39.28515625" style="69" customWidth="1"/>
    <col min="10499" max="10500" width="16" style="69" customWidth="1"/>
    <col min="10501" max="10512" width="15.7109375" style="69" customWidth="1"/>
    <col min="10513" max="10513" width="10" style="69" customWidth="1"/>
    <col min="10514" max="10514" width="19.7109375" style="69" customWidth="1"/>
    <col min="10515" max="10523" width="11.42578125" style="69" customWidth="1"/>
    <col min="10524" max="10525" width="10" style="69" customWidth="1"/>
    <col min="10526" max="10703" width="11.42578125" style="69" customWidth="1"/>
    <col min="10704" max="10704" width="2" style="69" customWidth="1"/>
    <col min="10705" max="10753" width="11.42578125" style="69"/>
    <col min="10754" max="10754" width="39.28515625" style="69" customWidth="1"/>
    <col min="10755" max="10756" width="16" style="69" customWidth="1"/>
    <col min="10757" max="10768" width="15.7109375" style="69" customWidth="1"/>
    <col min="10769" max="10769" width="10" style="69" customWidth="1"/>
    <col min="10770" max="10770" width="19.7109375" style="69" customWidth="1"/>
    <col min="10771" max="10779" width="11.42578125" style="69" customWidth="1"/>
    <col min="10780" max="10781" width="10" style="69" customWidth="1"/>
    <col min="10782" max="10959" width="11.42578125" style="69" customWidth="1"/>
    <col min="10960" max="10960" width="2" style="69" customWidth="1"/>
    <col min="10961" max="11009" width="11.42578125" style="69"/>
    <col min="11010" max="11010" width="39.28515625" style="69" customWidth="1"/>
    <col min="11011" max="11012" width="16" style="69" customWidth="1"/>
    <col min="11013" max="11024" width="15.7109375" style="69" customWidth="1"/>
    <col min="11025" max="11025" width="10" style="69" customWidth="1"/>
    <col min="11026" max="11026" width="19.7109375" style="69" customWidth="1"/>
    <col min="11027" max="11035" width="11.42578125" style="69" customWidth="1"/>
    <col min="11036" max="11037" width="10" style="69" customWidth="1"/>
    <col min="11038" max="11215" width="11.42578125" style="69" customWidth="1"/>
    <col min="11216" max="11216" width="2" style="69" customWidth="1"/>
    <col min="11217" max="11265" width="11.42578125" style="69"/>
    <col min="11266" max="11266" width="39.28515625" style="69" customWidth="1"/>
    <col min="11267" max="11268" width="16" style="69" customWidth="1"/>
    <col min="11269" max="11280" width="15.7109375" style="69" customWidth="1"/>
    <col min="11281" max="11281" width="10" style="69" customWidth="1"/>
    <col min="11282" max="11282" width="19.7109375" style="69" customWidth="1"/>
    <col min="11283" max="11291" width="11.42578125" style="69" customWidth="1"/>
    <col min="11292" max="11293" width="10" style="69" customWidth="1"/>
    <col min="11294" max="11471" width="11.42578125" style="69" customWidth="1"/>
    <col min="11472" max="11472" width="2" style="69" customWidth="1"/>
    <col min="11473" max="11521" width="11.42578125" style="69"/>
    <col min="11522" max="11522" width="39.28515625" style="69" customWidth="1"/>
    <col min="11523" max="11524" width="16" style="69" customWidth="1"/>
    <col min="11525" max="11536" width="15.7109375" style="69" customWidth="1"/>
    <col min="11537" max="11537" width="10" style="69" customWidth="1"/>
    <col min="11538" max="11538" width="19.7109375" style="69" customWidth="1"/>
    <col min="11539" max="11547" width="11.42578125" style="69" customWidth="1"/>
    <col min="11548" max="11549" width="10" style="69" customWidth="1"/>
    <col min="11550" max="11727" width="11.42578125" style="69" customWidth="1"/>
    <col min="11728" max="11728" width="2" style="69" customWidth="1"/>
    <col min="11729" max="11777" width="11.42578125" style="69"/>
    <col min="11778" max="11778" width="39.28515625" style="69" customWidth="1"/>
    <col min="11779" max="11780" width="16" style="69" customWidth="1"/>
    <col min="11781" max="11792" width="15.7109375" style="69" customWidth="1"/>
    <col min="11793" max="11793" width="10" style="69" customWidth="1"/>
    <col min="11794" max="11794" width="19.7109375" style="69" customWidth="1"/>
    <col min="11795" max="11803" width="11.42578125" style="69" customWidth="1"/>
    <col min="11804" max="11805" width="10" style="69" customWidth="1"/>
    <col min="11806" max="11983" width="11.42578125" style="69" customWidth="1"/>
    <col min="11984" max="11984" width="2" style="69" customWidth="1"/>
    <col min="11985" max="12033" width="11.42578125" style="69"/>
    <col min="12034" max="12034" width="39.28515625" style="69" customWidth="1"/>
    <col min="12035" max="12036" width="16" style="69" customWidth="1"/>
    <col min="12037" max="12048" width="15.7109375" style="69" customWidth="1"/>
    <col min="12049" max="12049" width="10" style="69" customWidth="1"/>
    <col min="12050" max="12050" width="19.7109375" style="69" customWidth="1"/>
    <col min="12051" max="12059" width="11.42578125" style="69" customWidth="1"/>
    <col min="12060" max="12061" width="10" style="69" customWidth="1"/>
    <col min="12062" max="12239" width="11.42578125" style="69" customWidth="1"/>
    <col min="12240" max="12240" width="2" style="69" customWidth="1"/>
    <col min="12241" max="12289" width="11.42578125" style="69"/>
    <col min="12290" max="12290" width="39.28515625" style="69" customWidth="1"/>
    <col min="12291" max="12292" width="16" style="69" customWidth="1"/>
    <col min="12293" max="12304" width="15.7109375" style="69" customWidth="1"/>
    <col min="12305" max="12305" width="10" style="69" customWidth="1"/>
    <col min="12306" max="12306" width="19.7109375" style="69" customWidth="1"/>
    <col min="12307" max="12315" width="11.42578125" style="69" customWidth="1"/>
    <col min="12316" max="12317" width="10" style="69" customWidth="1"/>
    <col min="12318" max="12495" width="11.42578125" style="69" customWidth="1"/>
    <col min="12496" max="12496" width="2" style="69" customWidth="1"/>
    <col min="12497" max="12545" width="11.42578125" style="69"/>
    <col min="12546" max="12546" width="39.28515625" style="69" customWidth="1"/>
    <col min="12547" max="12548" width="16" style="69" customWidth="1"/>
    <col min="12549" max="12560" width="15.7109375" style="69" customWidth="1"/>
    <col min="12561" max="12561" width="10" style="69" customWidth="1"/>
    <col min="12562" max="12562" width="19.7109375" style="69" customWidth="1"/>
    <col min="12563" max="12571" width="11.42578125" style="69" customWidth="1"/>
    <col min="12572" max="12573" width="10" style="69" customWidth="1"/>
    <col min="12574" max="12751" width="11.42578125" style="69" customWidth="1"/>
    <col min="12752" max="12752" width="2" style="69" customWidth="1"/>
    <col min="12753" max="12801" width="11.42578125" style="69"/>
    <col min="12802" max="12802" width="39.28515625" style="69" customWidth="1"/>
    <col min="12803" max="12804" width="16" style="69" customWidth="1"/>
    <col min="12805" max="12816" width="15.7109375" style="69" customWidth="1"/>
    <col min="12817" max="12817" width="10" style="69" customWidth="1"/>
    <col min="12818" max="12818" width="19.7109375" style="69" customWidth="1"/>
    <col min="12819" max="12827" width="11.42578125" style="69" customWidth="1"/>
    <col min="12828" max="12829" width="10" style="69" customWidth="1"/>
    <col min="12830" max="13007" width="11.42578125" style="69" customWidth="1"/>
    <col min="13008" max="13008" width="2" style="69" customWidth="1"/>
    <col min="13009" max="13057" width="11.42578125" style="69"/>
    <col min="13058" max="13058" width="39.28515625" style="69" customWidth="1"/>
    <col min="13059" max="13060" width="16" style="69" customWidth="1"/>
    <col min="13061" max="13072" width="15.7109375" style="69" customWidth="1"/>
    <col min="13073" max="13073" width="10" style="69" customWidth="1"/>
    <col min="13074" max="13074" width="19.7109375" style="69" customWidth="1"/>
    <col min="13075" max="13083" width="11.42578125" style="69" customWidth="1"/>
    <col min="13084" max="13085" width="10" style="69" customWidth="1"/>
    <col min="13086" max="13263" width="11.42578125" style="69" customWidth="1"/>
    <col min="13264" max="13264" width="2" style="69" customWidth="1"/>
    <col min="13265" max="13313" width="11.42578125" style="69"/>
    <col min="13314" max="13314" width="39.28515625" style="69" customWidth="1"/>
    <col min="13315" max="13316" width="16" style="69" customWidth="1"/>
    <col min="13317" max="13328" width="15.7109375" style="69" customWidth="1"/>
    <col min="13329" max="13329" width="10" style="69" customWidth="1"/>
    <col min="13330" max="13330" width="19.7109375" style="69" customWidth="1"/>
    <col min="13331" max="13339" width="11.42578125" style="69" customWidth="1"/>
    <col min="13340" max="13341" width="10" style="69" customWidth="1"/>
    <col min="13342" max="13519" width="11.42578125" style="69" customWidth="1"/>
    <col min="13520" max="13520" width="2" style="69" customWidth="1"/>
    <col min="13521" max="13569" width="11.42578125" style="69"/>
    <col min="13570" max="13570" width="39.28515625" style="69" customWidth="1"/>
    <col min="13571" max="13572" width="16" style="69" customWidth="1"/>
    <col min="13573" max="13584" width="15.7109375" style="69" customWidth="1"/>
    <col min="13585" max="13585" width="10" style="69" customWidth="1"/>
    <col min="13586" max="13586" width="19.7109375" style="69" customWidth="1"/>
    <col min="13587" max="13595" width="11.42578125" style="69" customWidth="1"/>
    <col min="13596" max="13597" width="10" style="69" customWidth="1"/>
    <col min="13598" max="13775" width="11.42578125" style="69" customWidth="1"/>
    <col min="13776" max="13776" width="2" style="69" customWidth="1"/>
    <col min="13777" max="13825" width="11.42578125" style="69"/>
    <col min="13826" max="13826" width="39.28515625" style="69" customWidth="1"/>
    <col min="13827" max="13828" width="16" style="69" customWidth="1"/>
    <col min="13829" max="13840" width="15.7109375" style="69" customWidth="1"/>
    <col min="13841" max="13841" width="10" style="69" customWidth="1"/>
    <col min="13842" max="13842" width="19.7109375" style="69" customWidth="1"/>
    <col min="13843" max="13851" width="11.42578125" style="69" customWidth="1"/>
    <col min="13852" max="13853" width="10" style="69" customWidth="1"/>
    <col min="13854" max="14031" width="11.42578125" style="69" customWidth="1"/>
    <col min="14032" max="14032" width="2" style="69" customWidth="1"/>
    <col min="14033" max="14081" width="11.42578125" style="69"/>
    <col min="14082" max="14082" width="39.28515625" style="69" customWidth="1"/>
    <col min="14083" max="14084" width="16" style="69" customWidth="1"/>
    <col min="14085" max="14096" width="15.7109375" style="69" customWidth="1"/>
    <col min="14097" max="14097" width="10" style="69" customWidth="1"/>
    <col min="14098" max="14098" width="19.7109375" style="69" customWidth="1"/>
    <col min="14099" max="14107" width="11.42578125" style="69" customWidth="1"/>
    <col min="14108" max="14109" width="10" style="69" customWidth="1"/>
    <col min="14110" max="14287" width="11.42578125" style="69" customWidth="1"/>
    <col min="14288" max="14288" width="2" style="69" customWidth="1"/>
    <col min="14289" max="14337" width="11.42578125" style="69"/>
    <col min="14338" max="14338" width="39.28515625" style="69" customWidth="1"/>
    <col min="14339" max="14340" width="16" style="69" customWidth="1"/>
    <col min="14341" max="14352" width="15.7109375" style="69" customWidth="1"/>
    <col min="14353" max="14353" width="10" style="69" customWidth="1"/>
    <col min="14354" max="14354" width="19.7109375" style="69" customWidth="1"/>
    <col min="14355" max="14363" width="11.42578125" style="69" customWidth="1"/>
    <col min="14364" max="14365" width="10" style="69" customWidth="1"/>
    <col min="14366" max="14543" width="11.42578125" style="69" customWidth="1"/>
    <col min="14544" max="14544" width="2" style="69" customWidth="1"/>
    <col min="14545" max="14593" width="11.42578125" style="69"/>
    <col min="14594" max="14594" width="39.28515625" style="69" customWidth="1"/>
    <col min="14595" max="14596" width="16" style="69" customWidth="1"/>
    <col min="14597" max="14608" width="15.7109375" style="69" customWidth="1"/>
    <col min="14609" max="14609" width="10" style="69" customWidth="1"/>
    <col min="14610" max="14610" width="19.7109375" style="69" customWidth="1"/>
    <col min="14611" max="14619" width="11.42578125" style="69" customWidth="1"/>
    <col min="14620" max="14621" width="10" style="69" customWidth="1"/>
    <col min="14622" max="14799" width="11.42578125" style="69" customWidth="1"/>
    <col min="14800" max="14800" width="2" style="69" customWidth="1"/>
    <col min="14801" max="14849" width="11.42578125" style="69"/>
    <col min="14850" max="14850" width="39.28515625" style="69" customWidth="1"/>
    <col min="14851" max="14852" width="16" style="69" customWidth="1"/>
    <col min="14853" max="14864" width="15.7109375" style="69" customWidth="1"/>
    <col min="14865" max="14865" width="10" style="69" customWidth="1"/>
    <col min="14866" max="14866" width="19.7109375" style="69" customWidth="1"/>
    <col min="14867" max="14875" width="11.42578125" style="69" customWidth="1"/>
    <col min="14876" max="14877" width="10" style="69" customWidth="1"/>
    <col min="14878" max="15055" width="11.42578125" style="69" customWidth="1"/>
    <col min="15056" max="15056" width="2" style="69" customWidth="1"/>
    <col min="15057" max="15105" width="11.42578125" style="69"/>
    <col min="15106" max="15106" width="39.28515625" style="69" customWidth="1"/>
    <col min="15107" max="15108" width="16" style="69" customWidth="1"/>
    <col min="15109" max="15120" width="15.7109375" style="69" customWidth="1"/>
    <col min="15121" max="15121" width="10" style="69" customWidth="1"/>
    <col min="15122" max="15122" width="19.7109375" style="69" customWidth="1"/>
    <col min="15123" max="15131" width="11.42578125" style="69" customWidth="1"/>
    <col min="15132" max="15133" width="10" style="69" customWidth="1"/>
    <col min="15134" max="15311" width="11.42578125" style="69" customWidth="1"/>
    <col min="15312" max="15312" width="2" style="69" customWidth="1"/>
    <col min="15313" max="15361" width="11.42578125" style="69"/>
    <col min="15362" max="15362" width="39.28515625" style="69" customWidth="1"/>
    <col min="15363" max="15364" width="16" style="69" customWidth="1"/>
    <col min="15365" max="15376" width="15.7109375" style="69" customWidth="1"/>
    <col min="15377" max="15377" width="10" style="69" customWidth="1"/>
    <col min="15378" max="15378" width="19.7109375" style="69" customWidth="1"/>
    <col min="15379" max="15387" width="11.42578125" style="69" customWidth="1"/>
    <col min="15388" max="15389" width="10" style="69" customWidth="1"/>
    <col min="15390" max="15567" width="11.42578125" style="69" customWidth="1"/>
    <col min="15568" max="15568" width="2" style="69" customWidth="1"/>
    <col min="15569" max="15617" width="11.42578125" style="69"/>
    <col min="15618" max="15618" width="39.28515625" style="69" customWidth="1"/>
    <col min="15619" max="15620" width="16" style="69" customWidth="1"/>
    <col min="15621" max="15632" width="15.7109375" style="69" customWidth="1"/>
    <col min="15633" max="15633" width="10" style="69" customWidth="1"/>
    <col min="15634" max="15634" width="19.7109375" style="69" customWidth="1"/>
    <col min="15635" max="15643" width="11.42578125" style="69" customWidth="1"/>
    <col min="15644" max="15645" width="10" style="69" customWidth="1"/>
    <col min="15646" max="15823" width="11.42578125" style="69" customWidth="1"/>
    <col min="15824" max="15824" width="2" style="69" customWidth="1"/>
    <col min="15825" max="15873" width="11.42578125" style="69"/>
    <col min="15874" max="15874" width="39.28515625" style="69" customWidth="1"/>
    <col min="15875" max="15876" width="16" style="69" customWidth="1"/>
    <col min="15877" max="15888" width="15.7109375" style="69" customWidth="1"/>
    <col min="15889" max="15889" width="10" style="69" customWidth="1"/>
    <col min="15890" max="15890" width="19.7109375" style="69" customWidth="1"/>
    <col min="15891" max="15899" width="11.42578125" style="69" customWidth="1"/>
    <col min="15900" max="15901" width="10" style="69" customWidth="1"/>
    <col min="15902" max="16079" width="11.42578125" style="69" customWidth="1"/>
    <col min="16080" max="16080" width="2" style="69" customWidth="1"/>
    <col min="16081" max="16129" width="11.42578125" style="69"/>
    <col min="16130" max="16130" width="39.28515625" style="69" customWidth="1"/>
    <col min="16131" max="16132" width="16" style="69" customWidth="1"/>
    <col min="16133" max="16144" width="15.7109375" style="69" customWidth="1"/>
    <col min="16145" max="16145" width="10" style="69" customWidth="1"/>
    <col min="16146" max="16146" width="19.7109375" style="69" customWidth="1"/>
    <col min="16147" max="16155" width="11.42578125" style="69" customWidth="1"/>
    <col min="16156" max="16157" width="10" style="69" customWidth="1"/>
    <col min="16158" max="16335" width="11.42578125" style="69" customWidth="1"/>
    <col min="16336" max="16336" width="2" style="69" customWidth="1"/>
    <col min="16337" max="16384" width="11.42578125" style="69"/>
  </cols>
  <sheetData>
    <row r="1" spans="2:17" ht="57.75" customHeight="1" thickTop="1" x14ac:dyDescent="0.2">
      <c r="B1" s="351" t="s">
        <v>0</v>
      </c>
      <c r="C1" s="352" t="s">
        <v>124</v>
      </c>
      <c r="D1" s="352"/>
      <c r="E1" s="353"/>
      <c r="F1" s="353"/>
      <c r="G1" s="353"/>
      <c r="H1" s="353"/>
      <c r="I1" s="353"/>
      <c r="J1" s="353"/>
      <c r="K1" s="353"/>
      <c r="L1" s="353"/>
      <c r="M1" s="353"/>
      <c r="N1" s="353"/>
      <c r="O1" s="353"/>
      <c r="P1" s="354"/>
      <c r="Q1" s="68"/>
    </row>
    <row r="2" spans="2:17" ht="7.5" customHeight="1" x14ac:dyDescent="0.25">
      <c r="B2" s="70"/>
      <c r="C2" s="71"/>
      <c r="D2" s="71"/>
      <c r="P2" s="73"/>
    </row>
    <row r="3" spans="2:17" ht="15.75" x14ac:dyDescent="0.25">
      <c r="B3" s="74" t="s">
        <v>1</v>
      </c>
      <c r="C3" s="314"/>
      <c r="D3" s="314"/>
      <c r="E3" s="75"/>
      <c r="F3" s="76" t="s">
        <v>2</v>
      </c>
      <c r="H3" s="314"/>
      <c r="I3" s="314"/>
      <c r="K3" s="76" t="s">
        <v>3</v>
      </c>
      <c r="L3" s="69" t="s">
        <v>4</v>
      </c>
      <c r="O3" s="202" t="s">
        <v>122</v>
      </c>
      <c r="P3" s="73"/>
    </row>
    <row r="4" spans="2:17" ht="15.75" x14ac:dyDescent="0.25">
      <c r="B4" s="74" t="s">
        <v>5</v>
      </c>
      <c r="C4" s="314"/>
      <c r="D4" s="314"/>
      <c r="E4" s="75"/>
      <c r="F4" s="76" t="s">
        <v>6</v>
      </c>
      <c r="H4" s="315"/>
      <c r="I4" s="315"/>
      <c r="L4" s="69" t="s">
        <v>7</v>
      </c>
      <c r="P4" s="73"/>
    </row>
    <row r="5" spans="2:17" ht="9" customHeight="1" thickBot="1" x14ac:dyDescent="0.25">
      <c r="B5" s="77"/>
      <c r="C5" s="78"/>
      <c r="D5" s="78"/>
      <c r="P5" s="73"/>
    </row>
    <row r="6" spans="2:17" ht="16.5" customHeight="1" thickTop="1" x14ac:dyDescent="0.25">
      <c r="B6" s="79" t="s">
        <v>8</v>
      </c>
      <c r="C6" s="342"/>
      <c r="D6" s="343"/>
      <c r="E6" s="16">
        <v>42522</v>
      </c>
      <c r="F6" s="80"/>
      <c r="G6" s="80"/>
      <c r="H6" s="80"/>
      <c r="I6" s="80"/>
      <c r="J6" s="80"/>
      <c r="K6" s="80"/>
      <c r="L6" s="81"/>
      <c r="M6" s="80"/>
      <c r="N6" s="80"/>
      <c r="O6" s="80"/>
      <c r="P6" s="82"/>
    </row>
    <row r="7" spans="2:17" ht="16.5" customHeight="1" thickBot="1" x14ac:dyDescent="0.3">
      <c r="B7" s="344" t="s">
        <v>9</v>
      </c>
      <c r="C7" s="345"/>
      <c r="D7" s="346"/>
      <c r="E7" s="20">
        <v>30</v>
      </c>
      <c r="F7" s="20">
        <v>31</v>
      </c>
      <c r="G7" s="20">
        <v>31</v>
      </c>
      <c r="H7" s="20">
        <v>30</v>
      </c>
      <c r="I7" s="20">
        <v>31</v>
      </c>
      <c r="J7" s="20">
        <v>30</v>
      </c>
      <c r="K7" s="20">
        <v>31</v>
      </c>
      <c r="L7" s="20">
        <v>31</v>
      </c>
      <c r="M7" s="20">
        <v>28</v>
      </c>
      <c r="N7" s="20">
        <v>31</v>
      </c>
      <c r="O7" s="20">
        <v>30</v>
      </c>
      <c r="P7" s="21">
        <v>31</v>
      </c>
    </row>
    <row r="8" spans="2:17" ht="16.5" customHeight="1" thickBot="1" x14ac:dyDescent="0.3">
      <c r="B8" s="83" t="s">
        <v>10</v>
      </c>
      <c r="C8" s="347"/>
      <c r="D8" s="348"/>
      <c r="E8" s="84">
        <f>E6+(E7-1)</f>
        <v>42551</v>
      </c>
      <c r="F8" s="84">
        <f t="shared" ref="F8:P8" si="0">E8+F7</f>
        <v>42582</v>
      </c>
      <c r="G8" s="84">
        <f t="shared" si="0"/>
        <v>42613</v>
      </c>
      <c r="H8" s="84">
        <f t="shared" si="0"/>
        <v>42643</v>
      </c>
      <c r="I8" s="84">
        <f t="shared" si="0"/>
        <v>42674</v>
      </c>
      <c r="J8" s="84">
        <f t="shared" si="0"/>
        <v>42704</v>
      </c>
      <c r="K8" s="84">
        <f t="shared" si="0"/>
        <v>42735</v>
      </c>
      <c r="L8" s="84">
        <f t="shared" si="0"/>
        <v>42766</v>
      </c>
      <c r="M8" s="84">
        <f t="shared" si="0"/>
        <v>42794</v>
      </c>
      <c r="N8" s="84">
        <f t="shared" si="0"/>
        <v>42825</v>
      </c>
      <c r="O8" s="84">
        <f t="shared" si="0"/>
        <v>42855</v>
      </c>
      <c r="P8" s="85">
        <f t="shared" si="0"/>
        <v>42886</v>
      </c>
    </row>
    <row r="9" spans="2:17" ht="16.5" customHeight="1" x14ac:dyDescent="0.25">
      <c r="B9" s="86"/>
      <c r="C9" s="349"/>
      <c r="D9" s="350"/>
      <c r="E9" s="87"/>
      <c r="F9" s="88"/>
      <c r="G9" s="88"/>
      <c r="H9" s="89"/>
      <c r="I9" s="88"/>
      <c r="J9" s="88"/>
      <c r="K9" s="88"/>
      <c r="L9" s="90"/>
      <c r="M9" s="88"/>
      <c r="N9" s="88"/>
      <c r="O9" s="88"/>
      <c r="P9" s="91"/>
    </row>
    <row r="10" spans="2:17" ht="16.5" customHeight="1" x14ac:dyDescent="0.25">
      <c r="B10" s="92" t="s">
        <v>11</v>
      </c>
      <c r="C10" s="323" t="s">
        <v>12</v>
      </c>
      <c r="D10" s="324"/>
      <c r="E10" s="31"/>
      <c r="F10" s="88" t="s">
        <v>13</v>
      </c>
      <c r="G10" s="88"/>
      <c r="H10" s="88"/>
      <c r="I10" s="88"/>
      <c r="J10" s="88"/>
      <c r="K10" s="88"/>
      <c r="L10" s="93"/>
      <c r="M10" s="88"/>
      <c r="N10" s="88"/>
      <c r="O10" s="88"/>
      <c r="P10" s="91"/>
    </row>
    <row r="11" spans="2:17" ht="16.5" customHeight="1" x14ac:dyDescent="0.2">
      <c r="B11" s="94"/>
      <c r="C11" s="323"/>
      <c r="D11" s="324"/>
      <c r="E11" s="95"/>
      <c r="F11" s="96"/>
      <c r="G11" s="96"/>
      <c r="H11" s="96"/>
      <c r="I11" s="96"/>
      <c r="J11" s="96"/>
      <c r="K11" s="96"/>
      <c r="L11" s="96"/>
      <c r="M11" s="96"/>
      <c r="N11" s="96"/>
      <c r="O11" s="96"/>
      <c r="P11" s="91"/>
    </row>
    <row r="12" spans="2:17" ht="16.5" customHeight="1" x14ac:dyDescent="0.25">
      <c r="B12" s="92" t="s">
        <v>14</v>
      </c>
      <c r="C12" s="323" t="s">
        <v>15</v>
      </c>
      <c r="D12" s="324"/>
      <c r="E12" s="152"/>
      <c r="F12" s="203">
        <f>$E$12</f>
        <v>0</v>
      </c>
      <c r="G12" s="203">
        <f t="shared" ref="G12:P12" si="1">$E$12</f>
        <v>0</v>
      </c>
      <c r="H12" s="203">
        <f t="shared" si="1"/>
        <v>0</v>
      </c>
      <c r="I12" s="203">
        <f t="shared" si="1"/>
        <v>0</v>
      </c>
      <c r="J12" s="203">
        <f t="shared" si="1"/>
        <v>0</v>
      </c>
      <c r="K12" s="203">
        <f t="shared" si="1"/>
        <v>0</v>
      </c>
      <c r="L12" s="203">
        <f t="shared" si="1"/>
        <v>0</v>
      </c>
      <c r="M12" s="203">
        <f t="shared" si="1"/>
        <v>0</v>
      </c>
      <c r="N12" s="203">
        <f t="shared" si="1"/>
        <v>0</v>
      </c>
      <c r="O12" s="203">
        <f t="shared" si="1"/>
        <v>0</v>
      </c>
      <c r="P12" s="204">
        <f t="shared" si="1"/>
        <v>0</v>
      </c>
    </row>
    <row r="13" spans="2:17" ht="16.5" customHeight="1" x14ac:dyDescent="0.25">
      <c r="B13" s="97" t="s">
        <v>16</v>
      </c>
      <c r="C13" s="323" t="s">
        <v>15</v>
      </c>
      <c r="D13" s="324"/>
      <c r="E13" s="152"/>
      <c r="F13" s="152"/>
      <c r="G13" s="152"/>
      <c r="H13" s="152"/>
      <c r="I13" s="152"/>
      <c r="J13" s="152"/>
      <c r="K13" s="152"/>
      <c r="L13" s="152"/>
      <c r="M13" s="152"/>
      <c r="N13" s="152"/>
      <c r="O13" s="152"/>
      <c r="P13" s="155"/>
    </row>
    <row r="14" spans="2:17" ht="16.5" customHeight="1" x14ac:dyDescent="0.2">
      <c r="B14" s="97" t="s">
        <v>17</v>
      </c>
      <c r="C14" s="323" t="s">
        <v>15</v>
      </c>
      <c r="D14" s="324"/>
      <c r="E14" s="203">
        <f>E12-E13</f>
        <v>0</v>
      </c>
      <c r="F14" s="203">
        <f t="shared" ref="F14:P14" si="2">F12-F13</f>
        <v>0</v>
      </c>
      <c r="G14" s="203">
        <f t="shared" si="2"/>
        <v>0</v>
      </c>
      <c r="H14" s="203">
        <f t="shared" si="2"/>
        <v>0</v>
      </c>
      <c r="I14" s="203">
        <f t="shared" si="2"/>
        <v>0</v>
      </c>
      <c r="J14" s="203">
        <f t="shared" si="2"/>
        <v>0</v>
      </c>
      <c r="K14" s="203">
        <f t="shared" si="2"/>
        <v>0</v>
      </c>
      <c r="L14" s="203">
        <f t="shared" si="2"/>
        <v>0</v>
      </c>
      <c r="M14" s="203">
        <f t="shared" si="2"/>
        <v>0</v>
      </c>
      <c r="N14" s="203">
        <f t="shared" si="2"/>
        <v>0</v>
      </c>
      <c r="O14" s="203">
        <f t="shared" si="2"/>
        <v>0</v>
      </c>
      <c r="P14" s="204">
        <f t="shared" si="2"/>
        <v>0</v>
      </c>
    </row>
    <row r="15" spans="2:17" ht="16.5" customHeight="1" x14ac:dyDescent="0.2">
      <c r="B15" s="94"/>
      <c r="C15" s="323"/>
      <c r="D15" s="324"/>
      <c r="E15" s="205"/>
      <c r="F15" s="206"/>
      <c r="G15" s="206"/>
      <c r="H15" s="206"/>
      <c r="I15" s="206"/>
      <c r="J15" s="206"/>
      <c r="K15" s="206"/>
      <c r="L15" s="206"/>
      <c r="M15" s="206"/>
      <c r="N15" s="206"/>
      <c r="O15" s="206"/>
      <c r="P15" s="207"/>
    </row>
    <row r="16" spans="2:17" ht="16.5" customHeight="1" thickBot="1" x14ac:dyDescent="0.3">
      <c r="B16" s="98" t="s">
        <v>18</v>
      </c>
      <c r="C16" s="338"/>
      <c r="D16" s="339"/>
      <c r="E16" s="208"/>
      <c r="F16" s="209"/>
      <c r="G16" s="209"/>
      <c r="H16" s="209"/>
      <c r="I16" s="209"/>
      <c r="J16" s="209"/>
      <c r="K16" s="209"/>
      <c r="L16" s="209"/>
      <c r="M16" s="209"/>
      <c r="N16" s="209"/>
      <c r="O16" s="209"/>
      <c r="P16" s="210"/>
    </row>
    <row r="17" spans="2:256" ht="16.5" customHeight="1" thickTop="1" x14ac:dyDescent="0.25">
      <c r="B17" s="99" t="s">
        <v>19</v>
      </c>
      <c r="C17" s="323"/>
      <c r="D17" s="324"/>
      <c r="E17" s="160">
        <v>0</v>
      </c>
      <c r="F17" s="160">
        <v>0</v>
      </c>
      <c r="G17" s="160">
        <v>0</v>
      </c>
      <c r="H17" s="160">
        <v>0</v>
      </c>
      <c r="I17" s="160">
        <v>0</v>
      </c>
      <c r="J17" s="160">
        <v>0</v>
      </c>
      <c r="K17" s="160">
        <v>0</v>
      </c>
      <c r="L17" s="160">
        <v>0</v>
      </c>
      <c r="M17" s="160">
        <v>0</v>
      </c>
      <c r="N17" s="160">
        <v>0</v>
      </c>
      <c r="O17" s="160">
        <v>0</v>
      </c>
      <c r="P17" s="161">
        <v>0</v>
      </c>
    </row>
    <row r="18" spans="2:256" ht="16.5" customHeight="1" x14ac:dyDescent="0.25">
      <c r="B18" s="100" t="s">
        <v>20</v>
      </c>
      <c r="C18" s="323" t="s">
        <v>21</v>
      </c>
      <c r="D18" s="324"/>
      <c r="E18" s="152"/>
      <c r="F18" s="152">
        <v>0</v>
      </c>
      <c r="G18" s="152">
        <v>0</v>
      </c>
      <c r="H18" s="152">
        <v>0</v>
      </c>
      <c r="I18" s="152">
        <v>0</v>
      </c>
      <c r="J18" s="152">
        <v>0</v>
      </c>
      <c r="K18" s="152">
        <v>0</v>
      </c>
      <c r="L18" s="152">
        <v>0</v>
      </c>
      <c r="M18" s="152">
        <v>0</v>
      </c>
      <c r="N18" s="152">
        <v>0</v>
      </c>
      <c r="O18" s="152">
        <v>0</v>
      </c>
      <c r="P18" s="155">
        <v>0</v>
      </c>
    </row>
    <row r="19" spans="2:256" ht="16.5" customHeight="1" x14ac:dyDescent="0.25">
      <c r="B19" s="100"/>
      <c r="C19" s="323"/>
      <c r="D19" s="324"/>
      <c r="E19" s="211"/>
      <c r="F19" s="211"/>
      <c r="G19" s="211"/>
      <c r="H19" s="211"/>
      <c r="I19" s="211"/>
      <c r="J19" s="211"/>
      <c r="K19" s="211"/>
      <c r="L19" s="211"/>
      <c r="M19" s="211"/>
      <c r="N19" s="211"/>
      <c r="O19" s="211"/>
      <c r="P19" s="212"/>
    </row>
    <row r="20" spans="2:256" ht="16.5" customHeight="1" x14ac:dyDescent="0.25">
      <c r="B20" s="99" t="s">
        <v>22</v>
      </c>
      <c r="C20" s="323"/>
      <c r="D20" s="324"/>
      <c r="E20" s="160">
        <v>0</v>
      </c>
      <c r="F20" s="160">
        <v>0</v>
      </c>
      <c r="G20" s="160">
        <v>0</v>
      </c>
      <c r="H20" s="160">
        <v>0</v>
      </c>
      <c r="I20" s="160">
        <v>0</v>
      </c>
      <c r="J20" s="160">
        <v>0</v>
      </c>
      <c r="K20" s="160">
        <v>0</v>
      </c>
      <c r="L20" s="160">
        <v>0</v>
      </c>
      <c r="M20" s="160">
        <v>0</v>
      </c>
      <c r="N20" s="160">
        <v>0</v>
      </c>
      <c r="O20" s="160">
        <v>0</v>
      </c>
      <c r="P20" s="161">
        <v>0</v>
      </c>
      <c r="Q20" s="72"/>
    </row>
    <row r="21" spans="2:256" ht="16.5" customHeight="1" x14ac:dyDescent="0.25">
      <c r="B21" s="100" t="s">
        <v>20</v>
      </c>
      <c r="C21" s="323" t="s">
        <v>21</v>
      </c>
      <c r="D21" s="324"/>
      <c r="E21" s="152">
        <v>0</v>
      </c>
      <c r="F21" s="152">
        <v>0</v>
      </c>
      <c r="G21" s="152">
        <v>0</v>
      </c>
      <c r="H21" s="152">
        <v>0</v>
      </c>
      <c r="I21" s="152">
        <v>0</v>
      </c>
      <c r="J21" s="152">
        <v>0</v>
      </c>
      <c r="K21" s="152">
        <v>0</v>
      </c>
      <c r="L21" s="152">
        <v>0</v>
      </c>
      <c r="M21" s="152">
        <v>0</v>
      </c>
      <c r="N21" s="152">
        <v>0</v>
      </c>
      <c r="O21" s="152">
        <v>0</v>
      </c>
      <c r="P21" s="155">
        <v>0</v>
      </c>
    </row>
    <row r="22" spans="2:256" ht="16.5" customHeight="1" x14ac:dyDescent="0.25">
      <c r="B22" s="100"/>
      <c r="C22" s="323"/>
      <c r="D22" s="324"/>
      <c r="E22" s="211"/>
      <c r="F22" s="211"/>
      <c r="G22" s="211"/>
      <c r="H22" s="211"/>
      <c r="I22" s="211"/>
      <c r="J22" s="211"/>
      <c r="K22" s="211"/>
      <c r="L22" s="211"/>
      <c r="M22" s="211"/>
      <c r="N22" s="211"/>
      <c r="O22" s="211"/>
      <c r="P22" s="212"/>
    </row>
    <row r="23" spans="2:256" ht="16.5" customHeight="1" x14ac:dyDescent="0.25">
      <c r="B23" s="99" t="s">
        <v>23</v>
      </c>
      <c r="C23" s="323"/>
      <c r="D23" s="324"/>
      <c r="E23" s="160">
        <v>0</v>
      </c>
      <c r="F23" s="160">
        <v>0</v>
      </c>
      <c r="G23" s="160">
        <v>0</v>
      </c>
      <c r="H23" s="160">
        <v>0</v>
      </c>
      <c r="I23" s="160">
        <v>0</v>
      </c>
      <c r="J23" s="160">
        <v>0</v>
      </c>
      <c r="K23" s="160">
        <v>0</v>
      </c>
      <c r="L23" s="160">
        <v>0</v>
      </c>
      <c r="M23" s="160">
        <v>0</v>
      </c>
      <c r="N23" s="160">
        <v>0</v>
      </c>
      <c r="O23" s="160">
        <v>0</v>
      </c>
      <c r="P23" s="161">
        <v>0</v>
      </c>
    </row>
    <row r="24" spans="2:256" ht="16.5" customHeight="1" x14ac:dyDescent="0.25">
      <c r="B24" s="100" t="s">
        <v>20</v>
      </c>
      <c r="C24" s="323" t="s">
        <v>21</v>
      </c>
      <c r="D24" s="324"/>
      <c r="E24" s="152">
        <v>0</v>
      </c>
      <c r="F24" s="152">
        <v>0</v>
      </c>
      <c r="G24" s="152">
        <v>0</v>
      </c>
      <c r="H24" s="152">
        <v>0</v>
      </c>
      <c r="I24" s="152">
        <v>0</v>
      </c>
      <c r="J24" s="152">
        <v>0</v>
      </c>
      <c r="K24" s="152">
        <v>0</v>
      </c>
      <c r="L24" s="152">
        <v>0</v>
      </c>
      <c r="M24" s="152">
        <v>0</v>
      </c>
      <c r="N24" s="152">
        <v>0</v>
      </c>
      <c r="O24" s="152">
        <v>0</v>
      </c>
      <c r="P24" s="155">
        <v>0</v>
      </c>
    </row>
    <row r="25" spans="2:256" ht="16.5" customHeight="1" x14ac:dyDescent="0.25">
      <c r="B25" s="100"/>
      <c r="C25" s="323"/>
      <c r="D25" s="324"/>
      <c r="E25" s="211"/>
      <c r="F25" s="211"/>
      <c r="G25" s="211"/>
      <c r="H25" s="211"/>
      <c r="I25" s="211"/>
      <c r="J25" s="211"/>
      <c r="K25" s="211"/>
      <c r="L25" s="211"/>
      <c r="M25" s="211"/>
      <c r="N25" s="211"/>
      <c r="O25" s="211"/>
      <c r="P25" s="212"/>
    </row>
    <row r="26" spans="2:256" ht="16.5" customHeight="1" x14ac:dyDescent="0.25">
      <c r="B26" s="99" t="s">
        <v>24</v>
      </c>
      <c r="C26" s="323"/>
      <c r="D26" s="324"/>
      <c r="E26" s="160">
        <v>0</v>
      </c>
      <c r="F26" s="160">
        <v>0</v>
      </c>
      <c r="G26" s="160">
        <v>0</v>
      </c>
      <c r="H26" s="160">
        <v>0</v>
      </c>
      <c r="I26" s="160">
        <v>0</v>
      </c>
      <c r="J26" s="160">
        <v>0</v>
      </c>
      <c r="K26" s="160">
        <v>0</v>
      </c>
      <c r="L26" s="160">
        <v>0</v>
      </c>
      <c r="M26" s="160">
        <v>0</v>
      </c>
      <c r="N26" s="160">
        <v>0</v>
      </c>
      <c r="O26" s="160">
        <v>0</v>
      </c>
      <c r="P26" s="161">
        <v>0</v>
      </c>
    </row>
    <row r="27" spans="2:256" ht="16.5" customHeight="1" x14ac:dyDescent="0.25">
      <c r="B27" s="100" t="s">
        <v>20</v>
      </c>
      <c r="C27" s="323" t="s">
        <v>21</v>
      </c>
      <c r="D27" s="324"/>
      <c r="E27" s="152">
        <v>0</v>
      </c>
      <c r="F27" s="152">
        <v>0</v>
      </c>
      <c r="G27" s="152">
        <v>0</v>
      </c>
      <c r="H27" s="152">
        <v>0</v>
      </c>
      <c r="I27" s="152">
        <v>0</v>
      </c>
      <c r="J27" s="152">
        <v>0</v>
      </c>
      <c r="K27" s="152">
        <v>0</v>
      </c>
      <c r="L27" s="152">
        <v>0</v>
      </c>
      <c r="M27" s="152">
        <v>0</v>
      </c>
      <c r="N27" s="152">
        <v>0</v>
      </c>
      <c r="O27" s="152">
        <v>0</v>
      </c>
      <c r="P27" s="155">
        <v>0</v>
      </c>
      <c r="U27" s="72"/>
      <c r="V27" s="101" t="s">
        <v>13</v>
      </c>
    </row>
    <row r="28" spans="2:256" ht="16.5" customHeight="1" x14ac:dyDescent="0.25">
      <c r="B28" s="100"/>
      <c r="C28" s="323"/>
      <c r="D28" s="324"/>
      <c r="E28" s="211"/>
      <c r="F28" s="211"/>
      <c r="G28" s="211"/>
      <c r="H28" s="211"/>
      <c r="I28" s="211"/>
      <c r="J28" s="211"/>
      <c r="K28" s="211"/>
      <c r="L28" s="211"/>
      <c r="M28" s="211"/>
      <c r="N28" s="211"/>
      <c r="O28" s="211"/>
      <c r="P28" s="212"/>
      <c r="Q28" s="102"/>
      <c r="R28" s="103"/>
      <c r="S28" s="103"/>
      <c r="T28" s="103"/>
      <c r="U28" s="103"/>
      <c r="V28" s="102" t="s">
        <v>13</v>
      </c>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row>
    <row r="29" spans="2:256" ht="16.5" customHeight="1" x14ac:dyDescent="0.25">
      <c r="B29" s="99" t="s">
        <v>25</v>
      </c>
      <c r="C29" s="323"/>
      <c r="D29" s="324"/>
      <c r="E29" s="160">
        <v>0</v>
      </c>
      <c r="F29" s="160">
        <v>0</v>
      </c>
      <c r="G29" s="160">
        <v>0</v>
      </c>
      <c r="H29" s="160">
        <v>0</v>
      </c>
      <c r="I29" s="160">
        <v>0</v>
      </c>
      <c r="J29" s="160">
        <v>0</v>
      </c>
      <c r="K29" s="160">
        <v>0</v>
      </c>
      <c r="L29" s="160">
        <v>0</v>
      </c>
      <c r="M29" s="160">
        <v>0</v>
      </c>
      <c r="N29" s="160">
        <v>0</v>
      </c>
      <c r="O29" s="160">
        <v>0</v>
      </c>
      <c r="P29" s="161">
        <v>0</v>
      </c>
      <c r="Q29" s="102"/>
      <c r="R29" s="103"/>
      <c r="S29" s="103"/>
      <c r="T29" s="103"/>
      <c r="U29" s="103"/>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row>
    <row r="30" spans="2:256" ht="16.5" customHeight="1" x14ac:dyDescent="0.25">
      <c r="B30" s="100" t="s">
        <v>20</v>
      </c>
      <c r="C30" s="323" t="s">
        <v>21</v>
      </c>
      <c r="D30" s="324"/>
      <c r="E30" s="152">
        <v>0</v>
      </c>
      <c r="F30" s="152">
        <v>0</v>
      </c>
      <c r="G30" s="152">
        <v>0</v>
      </c>
      <c r="H30" s="152">
        <v>0</v>
      </c>
      <c r="I30" s="152">
        <v>0</v>
      </c>
      <c r="J30" s="152">
        <v>0</v>
      </c>
      <c r="K30" s="152">
        <v>0</v>
      </c>
      <c r="L30" s="152">
        <v>0</v>
      </c>
      <c r="M30" s="152">
        <v>0</v>
      </c>
      <c r="N30" s="152">
        <v>0</v>
      </c>
      <c r="O30" s="152">
        <v>0</v>
      </c>
      <c r="P30" s="155">
        <v>0</v>
      </c>
      <c r="R30" s="103"/>
      <c r="S30" s="103"/>
      <c r="T30" s="103"/>
      <c r="U30" s="103"/>
      <c r="V30" s="101" t="s">
        <v>13</v>
      </c>
    </row>
    <row r="31" spans="2:256" ht="16.5" customHeight="1" x14ac:dyDescent="0.25">
      <c r="B31" s="94"/>
      <c r="C31" s="323"/>
      <c r="D31" s="324"/>
      <c r="E31" s="203"/>
      <c r="F31" s="206"/>
      <c r="G31" s="206"/>
      <c r="H31" s="206"/>
      <c r="I31" s="206"/>
      <c r="J31" s="206"/>
      <c r="K31" s="206"/>
      <c r="L31" s="206"/>
      <c r="M31" s="206"/>
      <c r="N31" s="206"/>
      <c r="O31" s="206"/>
      <c r="P31" s="207"/>
      <c r="Q31" s="102"/>
      <c r="R31" s="103"/>
      <c r="S31" s="103"/>
      <c r="T31" s="103"/>
      <c r="U31" s="103"/>
      <c r="V31" s="102" t="s">
        <v>13</v>
      </c>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row>
    <row r="32" spans="2:256" ht="16.5" customHeight="1" x14ac:dyDescent="0.25">
      <c r="B32" s="86" t="s">
        <v>26</v>
      </c>
      <c r="C32" s="323"/>
      <c r="D32" s="324"/>
      <c r="E32" s="203"/>
      <c r="F32" s="206"/>
      <c r="G32" s="206"/>
      <c r="H32" s="206"/>
      <c r="I32" s="206"/>
      <c r="J32" s="206"/>
      <c r="K32" s="206"/>
      <c r="L32" s="206"/>
      <c r="M32" s="206"/>
      <c r="N32" s="206"/>
      <c r="O32" s="206"/>
      <c r="P32" s="207"/>
      <c r="Q32" s="102"/>
      <c r="R32" s="103"/>
      <c r="S32" s="103"/>
      <c r="T32" s="103"/>
      <c r="U32" s="103"/>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c r="IR32" s="102"/>
      <c r="IS32" s="102"/>
      <c r="IT32" s="102"/>
      <c r="IU32" s="102"/>
      <c r="IV32" s="102"/>
    </row>
    <row r="33" spans="2:256" ht="16.5" customHeight="1" x14ac:dyDescent="0.25">
      <c r="B33" s="104" t="s">
        <v>27</v>
      </c>
      <c r="C33" s="323" t="s">
        <v>28</v>
      </c>
      <c r="D33" s="324"/>
      <c r="E33" s="213">
        <f>E17*E18+E20*E21+E23*E24+E26*E27+E29*E30</f>
        <v>0</v>
      </c>
      <c r="F33" s="213">
        <f t="shared" ref="F33:P33" si="3">F17*F18+F20*F21+F23*F24+F26*F27+F29*F30</f>
        <v>0</v>
      </c>
      <c r="G33" s="213">
        <f t="shared" si="3"/>
        <v>0</v>
      </c>
      <c r="H33" s="213">
        <f t="shared" si="3"/>
        <v>0</v>
      </c>
      <c r="I33" s="213">
        <f t="shared" si="3"/>
        <v>0</v>
      </c>
      <c r="J33" s="213">
        <f t="shared" si="3"/>
        <v>0</v>
      </c>
      <c r="K33" s="213">
        <f t="shared" si="3"/>
        <v>0</v>
      </c>
      <c r="L33" s="213">
        <f t="shared" si="3"/>
        <v>0</v>
      </c>
      <c r="M33" s="213">
        <f t="shared" si="3"/>
        <v>0</v>
      </c>
      <c r="N33" s="213">
        <f t="shared" si="3"/>
        <v>0</v>
      </c>
      <c r="O33" s="213">
        <f t="shared" si="3"/>
        <v>0</v>
      </c>
      <c r="P33" s="214">
        <f t="shared" si="3"/>
        <v>0</v>
      </c>
      <c r="R33" s="103"/>
      <c r="S33" s="103"/>
      <c r="T33" s="103"/>
      <c r="U33" s="103"/>
      <c r="V33" s="101" t="s">
        <v>13</v>
      </c>
      <c r="AA33" s="72"/>
    </row>
    <row r="34" spans="2:256" ht="16.5" customHeight="1" x14ac:dyDescent="0.25">
      <c r="B34" s="104" t="s">
        <v>29</v>
      </c>
      <c r="C34" s="323" t="s">
        <v>30</v>
      </c>
      <c r="D34" s="324"/>
      <c r="E34" s="215" t="str">
        <f>IFERROR(E33/E14,"0")</f>
        <v>0</v>
      </c>
      <c r="F34" s="215" t="str">
        <f t="shared" ref="F34:P34" si="4">IFERROR(F33/F14,"0")</f>
        <v>0</v>
      </c>
      <c r="G34" s="215" t="str">
        <f t="shared" si="4"/>
        <v>0</v>
      </c>
      <c r="H34" s="215" t="str">
        <f t="shared" si="4"/>
        <v>0</v>
      </c>
      <c r="I34" s="215" t="str">
        <f t="shared" si="4"/>
        <v>0</v>
      </c>
      <c r="J34" s="215" t="str">
        <f t="shared" si="4"/>
        <v>0</v>
      </c>
      <c r="K34" s="215" t="str">
        <f t="shared" si="4"/>
        <v>0</v>
      </c>
      <c r="L34" s="215" t="str">
        <f t="shared" si="4"/>
        <v>0</v>
      </c>
      <c r="M34" s="215" t="str">
        <f t="shared" si="4"/>
        <v>0</v>
      </c>
      <c r="N34" s="215" t="str">
        <f t="shared" si="4"/>
        <v>0</v>
      </c>
      <c r="O34" s="215" t="str">
        <f t="shared" si="4"/>
        <v>0</v>
      </c>
      <c r="P34" s="214" t="str">
        <f t="shared" si="4"/>
        <v>0</v>
      </c>
      <c r="Q34" s="102"/>
      <c r="R34" s="103"/>
      <c r="S34" s="103"/>
      <c r="T34" s="103"/>
      <c r="U34" s="103"/>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row>
    <row r="35" spans="2:256" ht="16.5" customHeight="1" x14ac:dyDescent="0.25">
      <c r="B35" s="97" t="s">
        <v>31</v>
      </c>
      <c r="C35" s="323" t="s">
        <v>32</v>
      </c>
      <c r="D35" s="324"/>
      <c r="E35" s="203" t="str">
        <f>IFERROR((E17+E20+E23*0.5+E26*0.25+E29*0.6)/E14,"0")</f>
        <v>0</v>
      </c>
      <c r="F35" s="215" t="str">
        <f t="shared" ref="F35:P35" si="5">IFERROR((F17+F20+F23*0.5+F26*0.25+F29*0.6)/F14,"0")</f>
        <v>0</v>
      </c>
      <c r="G35" s="215" t="str">
        <f t="shared" si="5"/>
        <v>0</v>
      </c>
      <c r="H35" s="215" t="str">
        <f t="shared" si="5"/>
        <v>0</v>
      </c>
      <c r="I35" s="215" t="str">
        <f t="shared" si="5"/>
        <v>0</v>
      </c>
      <c r="J35" s="215" t="str">
        <f t="shared" si="5"/>
        <v>0</v>
      </c>
      <c r="K35" s="215" t="str">
        <f t="shared" si="5"/>
        <v>0</v>
      </c>
      <c r="L35" s="215" t="str">
        <f t="shared" si="5"/>
        <v>0</v>
      </c>
      <c r="M35" s="215" t="str">
        <f t="shared" si="5"/>
        <v>0</v>
      </c>
      <c r="N35" s="215" t="str">
        <f t="shared" si="5"/>
        <v>0</v>
      </c>
      <c r="O35" s="215" t="str">
        <f t="shared" si="5"/>
        <v>0</v>
      </c>
      <c r="P35" s="214" t="str">
        <f t="shared" si="5"/>
        <v>0</v>
      </c>
      <c r="Q35" s="102"/>
      <c r="R35" s="103"/>
      <c r="S35" s="103"/>
      <c r="T35" s="103"/>
      <c r="U35" s="103"/>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row>
    <row r="36" spans="2:256" ht="16.5" customHeight="1" x14ac:dyDescent="0.25">
      <c r="B36" s="99"/>
      <c r="C36" s="323"/>
      <c r="D36" s="324"/>
      <c r="E36" s="203"/>
      <c r="F36" s="203"/>
      <c r="G36" s="203"/>
      <c r="H36" s="203"/>
      <c r="I36" s="203"/>
      <c r="J36" s="203"/>
      <c r="K36" s="203"/>
      <c r="L36" s="203"/>
      <c r="M36" s="203"/>
      <c r="N36" s="203"/>
      <c r="O36" s="203"/>
      <c r="P36" s="204"/>
      <c r="R36" s="103"/>
      <c r="S36" s="103"/>
      <c r="T36" s="103"/>
      <c r="U36" s="103"/>
    </row>
    <row r="37" spans="2:256" ht="16.5" customHeight="1" thickBot="1" x14ac:dyDescent="0.3">
      <c r="B37" s="98" t="s">
        <v>33</v>
      </c>
      <c r="C37" s="338"/>
      <c r="D37" s="339"/>
      <c r="E37" s="208" t="s">
        <v>13</v>
      </c>
      <c r="F37" s="209"/>
      <c r="G37" s="209"/>
      <c r="H37" s="209"/>
      <c r="I37" s="209"/>
      <c r="J37" s="209"/>
      <c r="K37" s="209"/>
      <c r="L37" s="209"/>
      <c r="M37" s="209"/>
      <c r="N37" s="209"/>
      <c r="O37" s="209"/>
      <c r="P37" s="210"/>
      <c r="Q37" s="102"/>
      <c r="R37" s="103"/>
      <c r="S37" s="103"/>
      <c r="T37" s="103"/>
      <c r="U37" s="103"/>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row>
    <row r="38" spans="2:256" ht="16.5" customHeight="1" thickTop="1" x14ac:dyDescent="0.25">
      <c r="B38" s="86"/>
      <c r="C38" s="323"/>
      <c r="D38" s="324"/>
      <c r="E38" s="205"/>
      <c r="F38" s="206"/>
      <c r="G38" s="206"/>
      <c r="H38" s="206"/>
      <c r="I38" s="206"/>
      <c r="J38" s="206"/>
      <c r="K38" s="206"/>
      <c r="L38" s="206"/>
      <c r="M38" s="206"/>
      <c r="N38" s="206"/>
      <c r="O38" s="206"/>
      <c r="P38" s="207"/>
      <c r="Q38" s="102"/>
      <c r="R38" s="103"/>
      <c r="S38" s="103"/>
      <c r="T38" s="103"/>
      <c r="U38" s="103"/>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row>
    <row r="39" spans="2:256" ht="16.5" customHeight="1" x14ac:dyDescent="0.25">
      <c r="B39" s="92" t="s">
        <v>34</v>
      </c>
      <c r="C39" s="323"/>
      <c r="D39" s="324"/>
      <c r="E39" s="205"/>
      <c r="F39" s="206"/>
      <c r="G39" s="206"/>
      <c r="H39" s="206"/>
      <c r="I39" s="206"/>
      <c r="J39" s="206"/>
      <c r="K39" s="206"/>
      <c r="L39" s="206"/>
      <c r="M39" s="206"/>
      <c r="N39" s="206"/>
      <c r="O39" s="206"/>
      <c r="P39" s="207"/>
      <c r="R39" s="103"/>
      <c r="S39" s="103"/>
      <c r="T39" s="103"/>
      <c r="U39" s="103"/>
    </row>
    <row r="40" spans="2:256" ht="16.5" customHeight="1" x14ac:dyDescent="0.25">
      <c r="B40" s="287" t="s">
        <v>35</v>
      </c>
      <c r="C40" s="323" t="s">
        <v>36</v>
      </c>
      <c r="D40" s="324"/>
      <c r="E40" s="160">
        <v>0</v>
      </c>
      <c r="F40" s="160">
        <v>0</v>
      </c>
      <c r="G40" s="167">
        <v>0</v>
      </c>
      <c r="H40" s="167">
        <v>0</v>
      </c>
      <c r="I40" s="168">
        <v>0</v>
      </c>
      <c r="J40" s="160">
        <v>0</v>
      </c>
      <c r="K40" s="160">
        <v>0</v>
      </c>
      <c r="L40" s="160">
        <v>0</v>
      </c>
      <c r="M40" s="160">
        <v>0</v>
      </c>
      <c r="N40" s="160">
        <v>0</v>
      </c>
      <c r="O40" s="160">
        <v>0</v>
      </c>
      <c r="P40" s="161">
        <v>0</v>
      </c>
      <c r="Q40" s="102"/>
      <c r="R40" s="103"/>
      <c r="S40" s="103"/>
      <c r="T40" s="103"/>
      <c r="U40" s="103"/>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2"/>
      <c r="IV40" s="102"/>
    </row>
    <row r="41" spans="2:256" ht="16.5" customHeight="1" x14ac:dyDescent="0.25">
      <c r="B41" s="100"/>
      <c r="C41" s="323"/>
      <c r="D41" s="324"/>
      <c r="E41" s="215"/>
      <c r="F41" s="203"/>
      <c r="G41" s="203"/>
      <c r="H41" s="203"/>
      <c r="I41" s="203"/>
      <c r="J41" s="203"/>
      <c r="K41" s="203"/>
      <c r="L41" s="203"/>
      <c r="M41" s="203"/>
      <c r="N41" s="203"/>
      <c r="O41" s="203"/>
      <c r="P41" s="204"/>
      <c r="Q41" s="101"/>
      <c r="R41" s="103"/>
      <c r="S41" s="103"/>
      <c r="T41" s="103"/>
      <c r="U41" s="103"/>
    </row>
    <row r="42" spans="2:256" ht="16.5" customHeight="1" x14ac:dyDescent="0.25">
      <c r="B42" s="289" t="s">
        <v>37</v>
      </c>
      <c r="C42" s="323"/>
      <c r="D42" s="324"/>
      <c r="E42" s="216"/>
      <c r="F42" s="216"/>
      <c r="G42" s="216"/>
      <c r="H42" s="216"/>
      <c r="I42" s="216"/>
      <c r="J42" s="216"/>
      <c r="K42" s="216"/>
      <c r="L42" s="216"/>
      <c r="M42" s="216"/>
      <c r="N42" s="216"/>
      <c r="O42" s="216"/>
      <c r="P42" s="217"/>
      <c r="Q42" s="101"/>
      <c r="R42" s="103"/>
      <c r="S42" s="103"/>
      <c r="T42" s="103"/>
      <c r="U42" s="103"/>
    </row>
    <row r="43" spans="2:256" ht="16.5" customHeight="1" x14ac:dyDescent="0.25">
      <c r="B43" s="105" t="s">
        <v>38</v>
      </c>
      <c r="C43" s="323" t="s">
        <v>39</v>
      </c>
      <c r="D43" s="324"/>
      <c r="E43" s="171">
        <v>0</v>
      </c>
      <c r="F43" s="171">
        <v>0</v>
      </c>
      <c r="G43" s="171">
        <v>0</v>
      </c>
      <c r="H43" s="171">
        <v>0</v>
      </c>
      <c r="I43" s="171">
        <v>0</v>
      </c>
      <c r="J43" s="171">
        <v>0</v>
      </c>
      <c r="K43" s="171">
        <v>0</v>
      </c>
      <c r="L43" s="171">
        <v>0</v>
      </c>
      <c r="M43" s="171">
        <v>0</v>
      </c>
      <c r="N43" s="171">
        <v>0</v>
      </c>
      <c r="O43" s="171">
        <v>0</v>
      </c>
      <c r="P43" s="172">
        <v>0</v>
      </c>
      <c r="R43" s="103"/>
      <c r="S43" s="103"/>
      <c r="T43" s="103"/>
      <c r="U43" s="103"/>
    </row>
    <row r="44" spans="2:256" ht="16.5" customHeight="1" x14ac:dyDescent="0.25">
      <c r="B44" s="287" t="s">
        <v>40</v>
      </c>
      <c r="C44" s="323" t="s">
        <v>41</v>
      </c>
      <c r="D44" s="324"/>
      <c r="E44" s="171">
        <v>0</v>
      </c>
      <c r="F44" s="171">
        <v>0</v>
      </c>
      <c r="G44" s="171">
        <v>0</v>
      </c>
      <c r="H44" s="171">
        <v>0</v>
      </c>
      <c r="I44" s="171">
        <v>0</v>
      </c>
      <c r="J44" s="171">
        <v>0</v>
      </c>
      <c r="K44" s="171">
        <v>0</v>
      </c>
      <c r="L44" s="171">
        <v>0</v>
      </c>
      <c r="M44" s="171">
        <v>0</v>
      </c>
      <c r="N44" s="171">
        <v>0</v>
      </c>
      <c r="O44" s="171">
        <v>0</v>
      </c>
      <c r="P44" s="172">
        <v>0</v>
      </c>
      <c r="R44" s="103"/>
      <c r="S44" s="103"/>
      <c r="T44" s="103"/>
      <c r="U44" s="103"/>
    </row>
    <row r="45" spans="2:256" ht="16.5" customHeight="1" x14ac:dyDescent="0.25">
      <c r="B45" s="105" t="s">
        <v>42</v>
      </c>
      <c r="C45" s="323"/>
      <c r="D45" s="324"/>
      <c r="E45" s="171">
        <v>0</v>
      </c>
      <c r="F45" s="171">
        <v>0</v>
      </c>
      <c r="G45" s="171">
        <v>0</v>
      </c>
      <c r="H45" s="171">
        <v>0</v>
      </c>
      <c r="I45" s="171">
        <v>0</v>
      </c>
      <c r="J45" s="171">
        <v>0</v>
      </c>
      <c r="K45" s="171">
        <v>0</v>
      </c>
      <c r="L45" s="171">
        <v>0</v>
      </c>
      <c r="M45" s="171">
        <v>0</v>
      </c>
      <c r="N45" s="171">
        <v>0</v>
      </c>
      <c r="O45" s="171">
        <v>0</v>
      </c>
      <c r="P45" s="172">
        <v>0</v>
      </c>
      <c r="Q45" s="102"/>
      <c r="R45" s="103"/>
      <c r="S45" s="103"/>
      <c r="T45" s="103"/>
      <c r="U45" s="103"/>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2:256" ht="16.5" customHeight="1" x14ac:dyDescent="0.25">
      <c r="B46" s="105"/>
      <c r="C46" s="323"/>
      <c r="D46" s="324"/>
      <c r="E46" s="218"/>
      <c r="F46" s="218"/>
      <c r="G46" s="218"/>
      <c r="H46" s="218"/>
      <c r="I46" s="218"/>
      <c r="J46" s="218"/>
      <c r="K46" s="218"/>
      <c r="L46" s="218"/>
      <c r="M46" s="218"/>
      <c r="N46" s="218"/>
      <c r="O46" s="218"/>
      <c r="P46" s="219"/>
      <c r="Q46" s="102"/>
      <c r="R46" s="103"/>
      <c r="S46" s="103"/>
      <c r="T46" s="103"/>
      <c r="U46" s="103"/>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2:256" ht="16.5" hidden="1" customHeight="1" x14ac:dyDescent="0.25">
      <c r="B47" s="106" t="s">
        <v>43</v>
      </c>
      <c r="C47" s="323"/>
      <c r="D47" s="324"/>
      <c r="E47" s="191">
        <v>1</v>
      </c>
      <c r="F47" s="191">
        <v>1</v>
      </c>
      <c r="G47" s="191">
        <v>1</v>
      </c>
      <c r="H47" s="191">
        <v>1</v>
      </c>
      <c r="I47" s="191">
        <v>1</v>
      </c>
      <c r="J47" s="191">
        <v>1</v>
      </c>
      <c r="K47" s="191">
        <v>1</v>
      </c>
      <c r="L47" s="191">
        <v>1</v>
      </c>
      <c r="M47" s="191">
        <v>1</v>
      </c>
      <c r="N47" s="191">
        <v>1</v>
      </c>
      <c r="O47" s="191">
        <v>1</v>
      </c>
      <c r="P47" s="192">
        <v>1</v>
      </c>
      <c r="Q47" s="102"/>
      <c r="R47" s="103"/>
      <c r="S47" s="103"/>
      <c r="T47" s="103"/>
      <c r="U47" s="103"/>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2:256" ht="16.5" hidden="1" customHeight="1" x14ac:dyDescent="0.25">
      <c r="B48" s="100"/>
      <c r="C48" s="323"/>
      <c r="D48" s="324"/>
      <c r="E48" s="220"/>
      <c r="F48" s="220"/>
      <c r="G48" s="220"/>
      <c r="H48" s="220"/>
      <c r="I48" s="220"/>
      <c r="J48" s="220"/>
      <c r="K48" s="220"/>
      <c r="L48" s="220"/>
      <c r="M48" s="220"/>
      <c r="N48" s="220"/>
      <c r="O48" s="220"/>
      <c r="P48" s="221"/>
      <c r="Q48" s="102"/>
      <c r="R48" s="103"/>
      <c r="S48" s="103"/>
      <c r="T48" s="103"/>
      <c r="U48" s="103"/>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2:256" ht="16.5" hidden="1" customHeight="1" x14ac:dyDescent="0.2">
      <c r="B49" s="94"/>
      <c r="E49" s="222"/>
      <c r="F49" s="223"/>
      <c r="G49" s="223"/>
      <c r="H49" s="223"/>
      <c r="I49" s="223"/>
      <c r="J49" s="223"/>
      <c r="K49" s="223"/>
      <c r="L49" s="223"/>
      <c r="M49" s="223"/>
      <c r="N49" s="223"/>
      <c r="O49" s="223"/>
      <c r="P49" s="224"/>
    </row>
    <row r="50" spans="2:256" ht="16.5" hidden="1" customHeight="1" x14ac:dyDescent="0.25">
      <c r="B50" s="94"/>
      <c r="C50" s="323"/>
      <c r="D50" s="324"/>
      <c r="E50" s="225"/>
      <c r="F50" s="226"/>
      <c r="G50" s="226"/>
      <c r="H50" s="216"/>
      <c r="I50" s="216"/>
      <c r="J50" s="216"/>
      <c r="K50" s="216"/>
      <c r="L50" s="216"/>
      <c r="M50" s="216"/>
      <c r="N50" s="216"/>
      <c r="O50" s="216"/>
      <c r="P50" s="217"/>
      <c r="Q50" s="102"/>
      <c r="R50" s="103"/>
      <c r="S50" s="103"/>
      <c r="T50" s="103"/>
      <c r="U50" s="103"/>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1" spans="2:256" ht="16.5" hidden="1" customHeight="1" x14ac:dyDescent="0.25">
      <c r="B51" s="100" t="s">
        <v>44</v>
      </c>
      <c r="C51" s="323" t="s">
        <v>45</v>
      </c>
      <c r="D51" s="324"/>
      <c r="E51" s="216">
        <f>IF(E$45&gt;E$7,(E$7/E$45)*E$43*E$44,E$43*E$44)</f>
        <v>0</v>
      </c>
      <c r="F51" s="216">
        <f>IF(E$45&gt;E$7,IF(SUM(E$7:F$7)&gt;E$45,(E$45-E$7)/E$45*E$43*E$44,(SUM(E$7:F$7)-E$7)/E$45*E$43*E$44),0)</f>
        <v>0</v>
      </c>
      <c r="G51" s="216">
        <f>IF(E$45&gt;SUM(E$7:F$7),IF(SUM(E$7:G$7)&gt;E$45,(E$45-SUM(E$7:F$7))/E$45*E$43*E$44,(SUM(E$7:G$7)-SUM(E$7:F$7))/E$45*E$43*E$44),0)</f>
        <v>0</v>
      </c>
      <c r="H51" s="216">
        <f>IF(E$45&gt;SUM(E$7:G$7),IF(SUM(E$7:H$7)&gt;E$45,(E$45-SUM(E$7:G$7))/E$45*E$43*E$44,(SUM(E$7:H$7)-SUM(E$7:G$7))/E$45*E$43*E$44),0)</f>
        <v>0</v>
      </c>
      <c r="I51" s="216">
        <f>IF(E$45&gt;SUM(E$7:H$7),IF(SUM(E$7:I$7)&gt;E$45,(E$45-SUM(E$7:H$7))/E$45*E$43*E$44,(SUM(E$7:I$7)-SUM(E$7:H$7))/E$45*E$43*E$44),0)</f>
        <v>0</v>
      </c>
      <c r="J51" s="216">
        <f>IF(E$45&gt;SUM(E$7:I$7),IF(SUM(E$7:J$7)&gt;E$45,(E$45-SUM(E$7:I$7))/E$45*E$43*E$44,(SUM(E$7:J$7)-SUM(E$7:I$7))/E$45*E$43*E$44),0)</f>
        <v>0</v>
      </c>
      <c r="K51" s="216">
        <f>IF(E$45&gt;SUM(E$7:J$7),IF(SUM(E$7:K$7)&gt;E$45,(E$45-SUM(E$7:J$7))/E$45*E$43*E$44,(SUM(E$7:K$7)-SUM(E$7:J$7))/E$45*E$43*E$44),0)</f>
        <v>0</v>
      </c>
      <c r="L51" s="216">
        <f>IF(E$45&gt;SUM(E$7:K$7),IF(SUM(E$7:L$7)&gt;E$45,(E$45-SUM(E$7:K$7))/E$45*E$43*E$44,(SUM(E$7:L$7)-SUM(E$7:K$7))/E$45*E$43*E$44),0)</f>
        <v>0</v>
      </c>
      <c r="M51" s="216">
        <f>IF(E$45&gt;SUM(E$7:L$7),IF(SUM(E$7:M$7)&gt;E$45,(E$45-SUM(E$7:L$7))/E$45*E$43*E$44,(SUM(E$7:M$7)-SUM(E$7:L$7))/E$45*E$43*E$44),0)</f>
        <v>0</v>
      </c>
      <c r="N51" s="216">
        <f>IF(E$45&gt;SUM(E$7:M$7),IF(SUM(E$7:N$7)&gt;E$45,(E$45-SUM(E$7:M$7))/E$45*E$43*E$44,(SUM(E$7:N$7)-SUM(E$7:M$7))/E$45*E$43*E$44),0)</f>
        <v>0</v>
      </c>
      <c r="O51" s="216">
        <f>IF(E$45&gt;SUM(E$7:N$7),IF(SUM(E$7:O$7)&gt;E$45,(E$45-SUM(E$7:N$7))/E$45*E$43*E$44,(SUM(E$7:O$7)-SUM(E$7:N$7))/E$45*E$43*E$44),0)</f>
        <v>0</v>
      </c>
      <c r="P51" s="217">
        <f>IF(E$45&gt;SUM(E$7:O$7),IF(SUM(E$7:P$7)&gt;E$45,(E$45-SUM(E$7:O$7))/E$45*E$43*E$44,(SUM(E$7:P$7)-SUM(E$7:O$7))/E$45*E$43*E$44),0)</f>
        <v>0</v>
      </c>
      <c r="Q51" s="102"/>
      <c r="R51" s="103"/>
      <c r="S51" s="103"/>
      <c r="T51" s="103"/>
      <c r="U51" s="103"/>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c r="IR51" s="102"/>
      <c r="IS51" s="102"/>
      <c r="IT51" s="102"/>
      <c r="IU51" s="102"/>
      <c r="IV51" s="102"/>
    </row>
    <row r="52" spans="2:256" ht="16.5" hidden="1" customHeight="1" x14ac:dyDescent="0.25">
      <c r="B52" s="100"/>
      <c r="C52" s="323" t="s">
        <v>46</v>
      </c>
      <c r="D52" s="324"/>
      <c r="E52" s="216"/>
      <c r="F52" s="216">
        <f>IF(F$45&gt;F$7,(F$7/F$45)*F$43*F$44,F$43*F$44)</f>
        <v>0</v>
      </c>
      <c r="G52" s="216">
        <f>IF(F$45&gt;F$7,IF(SUM(F$7:G$7)&gt;F$45,(F$45-F$7)/F$45*F$43*F$44,(SUM(F$7:G$7)-F$7)/F$45*F$43*F$44),0)</f>
        <v>0</v>
      </c>
      <c r="H52" s="216">
        <f>IF(F$45&gt;SUM(F$7:G$7),IF(SUM(F$7:H$7)&gt;F$45,(F$45-SUM(F$7:G$7))/F$45*F$43*F$44,(SUM(F$7:H$7)-SUM(F$7:G$7))/F$45*F$43*F$44),0)</f>
        <v>0</v>
      </c>
      <c r="I52" s="216">
        <f>IF(F$45&gt;SUM(F$7:H$7),IF(SUM(F$7:I$7)&gt;F$45,(F$45-SUM(F$7:H$7))/F$45*F$43*F$44,(SUM(F$7:I$7)-SUM(F$7:H$7))/F$45*F$43*F$44),0)</f>
        <v>0</v>
      </c>
      <c r="J52" s="216">
        <f>IF(F$45&gt;SUM(F$7:I$7),IF(SUM(F$7:J$7)&gt;F$45,(F$45-SUM(F$7:I$7))/F$45*F$43*F$44,(SUM(F$7:J$7)-SUM(F$7:I$7))/F$45*F$43*F$44),0)</f>
        <v>0</v>
      </c>
      <c r="K52" s="216">
        <f>IF(F$45&gt;SUM(F$7:J$7),IF(SUM(F$7:K$7)&gt;F$45,(F$45-SUM(F$7:J$7))/F$45*F$43*F$44,(SUM(F$7:K$7)-SUM(F$7:J$7))/F$45*F$43*F$44),0)</f>
        <v>0</v>
      </c>
      <c r="L52" s="216">
        <f>IF(F$45&gt;SUM(F$7:K$7),IF(SUM(F$7:L$7)&gt;F$45,(F$45-SUM(F$7:K$7))/F$45*F$43*F$44,(SUM(F$7:L$7)-SUM(F$7:K$7))/F$45*F$43*F$44),0)</f>
        <v>0</v>
      </c>
      <c r="M52" s="216">
        <f>IF(F$45&gt;SUM(F$7:L$7),IF(SUM(F$7:M$7)&gt;F$45,(F$45-SUM(F$7:L$7))/F$45*F$43*F$44,(SUM(F$7:M$7)-SUM(F$7:L$7))/F$45*F$43*F$44),0)</f>
        <v>0</v>
      </c>
      <c r="N52" s="216">
        <f>IF(F$45&gt;SUM(F$7:M$7),IF(SUM(F$7:N$7)&gt;F$45,(F$45-SUM(F$7:M$7))/F$45*F$43*F$44,(SUM(F$7:N$7)-SUM(F$7:M$7))/F$45*F$43*F$44),0)</f>
        <v>0</v>
      </c>
      <c r="O52" s="216">
        <f>IF(F$45&gt;SUM(F$7:N$7),IF(SUM(F$7:O$7)&gt;F$45,(F$45-SUM(F$7:N$7))/F$45*F$43*F$44,(SUM(F$7:O$7)-SUM(F$7:N$7))/F$45*F$43*F$44),0)</f>
        <v>0</v>
      </c>
      <c r="P52" s="217">
        <f>IF(F$45&gt;SUM(F$7:O$7),IF(SUM(F$7:P$7)&gt;F$45,(F$45-SUM(F$7:O$7))/F$45*F$43*F$44,(SUM(F$7:P$7)-SUM(F$7:O$7))/F$45*F$43*F$44),0)</f>
        <v>0</v>
      </c>
      <c r="Q52" s="102"/>
      <c r="R52" s="103"/>
      <c r="S52" s="103"/>
      <c r="T52" s="103"/>
      <c r="U52" s="103"/>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row>
    <row r="53" spans="2:256" ht="16.5" hidden="1" customHeight="1" x14ac:dyDescent="0.25">
      <c r="B53" s="100"/>
      <c r="C53" s="323" t="s">
        <v>47</v>
      </c>
      <c r="D53" s="324"/>
      <c r="E53" s="216"/>
      <c r="F53" s="216"/>
      <c r="G53" s="216">
        <f>IF(G$45&gt;G$7,(G$7/G$45)*G$43*G$44,G$43*G$44)</f>
        <v>0</v>
      </c>
      <c r="H53" s="216">
        <f>IF(G$45&gt;G$7,IF(SUM(G$7:H$7)&gt;G$45,(G$45-G$7)/G$45*G$43*G$44,(SUM(G$7:H$7)-G$7)/G$45*G$43*G$44),0)</f>
        <v>0</v>
      </c>
      <c r="I53" s="216">
        <f>IF(G$45&gt;SUM(G$7:H$7),IF(SUM(G$7:I$7)&gt;G$45,(G$45-SUM(G$7:H$7))/G$45*G$43*G$44,(SUM(G$7:I$7)-SUM(G$7:H$7))/G$45*G$43*G$44),0)</f>
        <v>0</v>
      </c>
      <c r="J53" s="216">
        <f>IF(G$45&gt;SUM(G$7:I$7),IF(SUM(G$7:J$7)&gt;G$45,(G$45-SUM(G$7:I$7))/G$45*G$43*G$44,(SUM(G$7:J$7)-SUM(G$7:I$7))/G$45*G$43*G$44),0)</f>
        <v>0</v>
      </c>
      <c r="K53" s="216">
        <f>IF(G$45&gt;SUM(G$7:J$7),IF(SUM(G$7:K$7)&gt;G$45,(G$45-SUM(G$7:J$7))/G$45*G$43*G$44,(SUM(G$7:K$7)-SUM(G$7:J$7))/G$45*G$43*G$44),0)</f>
        <v>0</v>
      </c>
      <c r="L53" s="216">
        <f>IF(G$45&gt;SUM(G$7:K$7),IF(SUM(G$7:L$7)&gt;G$45,(G$45-SUM(G$7:K$7))/G$45*G$43*G$44,(SUM(G$7:L$7)-SUM(G$7:K$7))/G$45*G$43*G$44),0)</f>
        <v>0</v>
      </c>
      <c r="M53" s="216">
        <f>IF(G$45&gt;SUM(G$7:L$7),IF(SUM(G$7:M$7)&gt;G$45,(G$45-SUM(G$7:L$7))/G$45*G$43*G$44,(SUM(G$7:M$7)-SUM(G$7:L$7))/G$45*G$43*G$44),0)</f>
        <v>0</v>
      </c>
      <c r="N53" s="216">
        <f>IF(G$45&gt;SUM(G$7:M$7),IF(SUM(G$7:N$7)&gt;G$45,(G$45-SUM(G$7:M$7))/G$45*G$43*G$44,(SUM(G$7:N$7)-SUM(G$7:M$7))/G$45*G$43*G$44),0)</f>
        <v>0</v>
      </c>
      <c r="O53" s="216">
        <f>IF(G$45&gt;SUM(G$7:N$7),IF(SUM(G$7:O$7)&gt;G$45,(G$45-SUM(G$7:N$7))/G$45*G$43*G$44,(SUM(G$7:O$7)-SUM(G$7:N$7))/G$45*G$43*G$44),0)</f>
        <v>0</v>
      </c>
      <c r="P53" s="217">
        <f>IF(G$45&gt;SUM(G$7:O$7),IF(SUM(G$7:P$7)&gt;G$45,(G$45-SUM(G$7:O$7))/G$45*G$43*G$44,(SUM(G$7:P$7)-SUM(G$7:O$7))/G$45*G$43*G$44),0)</f>
        <v>0</v>
      </c>
      <c r="Q53" s="102"/>
      <c r="R53" s="103"/>
      <c r="S53" s="103"/>
      <c r="T53" s="103"/>
      <c r="U53" s="103"/>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2:256" ht="16.5" hidden="1" customHeight="1" x14ac:dyDescent="0.25">
      <c r="B54" s="100"/>
      <c r="C54" s="323" t="s">
        <v>48</v>
      </c>
      <c r="D54" s="324"/>
      <c r="E54" s="216"/>
      <c r="F54" s="216"/>
      <c r="G54" s="216"/>
      <c r="H54" s="216">
        <f>IF(H$45&gt;H$7,(H$7/H$45)*H$43*H$44,H$43*H$44)</f>
        <v>0</v>
      </c>
      <c r="I54" s="216">
        <f>IF(H$45&gt;H$7,IF(SUM(H$7:I$7)&gt;H$45,(H$45-H$7)/H$45*H$43*H$44,(SUM(H$7:I$7)-H$7)/H$45*H$43*H$44),0)</f>
        <v>0</v>
      </c>
      <c r="J54" s="216">
        <f>IF(H$45&gt;SUM(H$7:I$7),IF(SUM(H$7:J$7)&gt;H$45,(H$45-SUM(H$7:I$7))/H$45*H$43*H$44,(SUM(H$7:J$7)-SUM(H$7:I$7))/H$45*H$43*H$44),0)</f>
        <v>0</v>
      </c>
      <c r="K54" s="216">
        <f>IF(H$45&gt;SUM(H$7:J$7),IF(SUM(H$7:K$7)&gt;H$45,(H$45-SUM(H$7:J$7))/H$45*H$43*H$44,(SUM(H$7:K$7)-SUM(H$7:J$7))/H$45*H$43*H$44),0)</f>
        <v>0</v>
      </c>
      <c r="L54" s="216">
        <f>IF(H$45&gt;SUM(H$7:K$7),IF(SUM(H$7:L$7)&gt;H$45,(H$45-SUM(H$7:K$7))/H$45*H$43*H$44,(SUM(H$7:L$7)-SUM(H$7:K$7))/H$45*H$43*H$44),0)</f>
        <v>0</v>
      </c>
      <c r="M54" s="216">
        <f>IF(H$45&gt;SUM(H$7:L$7),IF(SUM(H$7:M$7)&gt;H$45,(H$45-SUM(H$7:L$7))/H$45*H$43*H$44,(SUM(H$7:M$7)-SUM(H$7:L$7))/H$45*H$43*H$44),0)</f>
        <v>0</v>
      </c>
      <c r="N54" s="216">
        <f>IF(H$45&gt;SUM(H$7:M$7),IF(SUM(H$7:N$7)&gt;H$45,(H$45-SUM(H$7:M$7))/H$45*H$43*H$44,(SUM(H$7:N$7)-SUM(H$7:M$7))/H$45*H$43*H$44),0)</f>
        <v>0</v>
      </c>
      <c r="O54" s="216">
        <f>IF(H$45&gt;SUM(H$7:N$7),IF(SUM(H$7:O$7)&gt;H$45,(H$45-SUM(H$7:N$7))/H$45*H$43*H$44,(SUM(H$7:O$7)-SUM(H$7:N$7))/H$45*H$43*H$44),0)</f>
        <v>0</v>
      </c>
      <c r="P54" s="217">
        <f>IF(H$45&gt;SUM(H$7:O$7),IF(SUM(H$7:P$7)&gt;H$45,(H$45-SUM(H$7:O$7))/H$45*H$43*H$44,(SUM(H$7:P$7)-SUM(H$7:O$7))/H$45*H$43*H$44),0)</f>
        <v>0</v>
      </c>
      <c r="Q54" s="102"/>
      <c r="R54" s="103"/>
      <c r="S54" s="103"/>
      <c r="T54" s="103"/>
      <c r="U54" s="103"/>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2:256" ht="16.5" hidden="1" customHeight="1" x14ac:dyDescent="0.25">
      <c r="B55" s="100"/>
      <c r="C55" s="323" t="s">
        <v>49</v>
      </c>
      <c r="D55" s="324"/>
      <c r="E55" s="216"/>
      <c r="F55" s="216"/>
      <c r="G55" s="216"/>
      <c r="H55" s="216"/>
      <c r="I55" s="216">
        <f>IF(I$45&gt;I$7,(I$7/I$45)*I$43*I$44,I$43*I$44)</f>
        <v>0</v>
      </c>
      <c r="J55" s="216">
        <f>IF(I$45&gt;I$7,IF(SUM(I$7:J$7)&gt;I$45,(I$45-I$7)/I$45*I$43*I$44,(SUM(I$7:J$7)-I$7)/I$45*I$43*I$44),0)</f>
        <v>0</v>
      </c>
      <c r="K55" s="216">
        <f>IF(I$45&gt;SUM(I$7:J$7),IF(SUM(I$7:K$7)&gt;I$45,(I$45-SUM(I$7:J$7))/I$45*I$43*I$44,(SUM(I$7:K$7)-SUM(I$7:J$7))/I$45*I$43*I$44),0)</f>
        <v>0</v>
      </c>
      <c r="L55" s="216">
        <f>IF(I$45&gt;SUM(I$7:K$7),IF(SUM(I$7:L$7)&gt;I$45,(I$45-SUM(I$7:K$7))/I$45*I$43*I$44,(SUM(I$7:L$7)-SUM(I$7:K$7))/I$45*I$43*I$44),0)</f>
        <v>0</v>
      </c>
      <c r="M55" s="216">
        <f>IF(I$45&gt;SUM(I$7:L$7),IF(SUM(I$7:M$7)&gt;I$45,(I$45-SUM(I$7:L$7))/I$45*I$43*I$44,(SUM(I$7:M$7)-SUM(I$7:L$7))/I$45*I$43*I$44),0)</f>
        <v>0</v>
      </c>
      <c r="N55" s="216">
        <f>IF(I$45&gt;SUM(I$7:M$7),IF(SUM(I$7:N$7)&gt;I$45,(I$45-SUM(I$7:M$7))/I$45*I$43*I$44,(SUM(I$7:N$7)-SUM(I$7:M$7))/I$45*I$43*I$44),0)</f>
        <v>0</v>
      </c>
      <c r="O55" s="216">
        <f>IF(I$45&gt;SUM(I$7:N$7),IF(SUM(I$7:O$7)&gt;I$45,(I$45-SUM(I$7:N$7))/I$45*I$43*I$44,(SUM(I$7:O$7)-SUM(I$7:N$7))/I$45*I$43*I$44),0)</f>
        <v>0</v>
      </c>
      <c r="P55" s="217">
        <f>IF(I$45&gt;SUM(I$7:O$7),IF(SUM(I$7:P$7)&gt;I$45,(I$45-SUM(I$7:O$7))/I$45*I$43*I$44,(SUM(I$7:P$7)-SUM(I$7:O$7))/I$45*I$43*I$44),0)</f>
        <v>0</v>
      </c>
      <c r="Q55" s="102"/>
      <c r="R55" s="103"/>
      <c r="S55" s="103"/>
      <c r="T55" s="103"/>
      <c r="U55" s="103"/>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2:256" ht="16.5" hidden="1" customHeight="1" x14ac:dyDescent="0.25">
      <c r="B56" s="100"/>
      <c r="C56" s="323" t="s">
        <v>50</v>
      </c>
      <c r="D56" s="324"/>
      <c r="E56" s="216"/>
      <c r="F56" s="216"/>
      <c r="G56" s="216"/>
      <c r="H56" s="216"/>
      <c r="I56" s="216"/>
      <c r="J56" s="216">
        <f>IF(J$45&gt;J$7,(J$7/J$45)*J$43*J$44,J$43*J$44)</f>
        <v>0</v>
      </c>
      <c r="K56" s="216">
        <f>IF(J$45&gt;J$7,IF(SUM(J$7:K$7)&gt;J$45,(J$45-J$7)/J$45*J$43*J$44,(SUM(J$7:K$7)-J$7)/J$45*J$43*J$44),0)</f>
        <v>0</v>
      </c>
      <c r="L56" s="216">
        <f>IF(J$45&gt;SUM(J$7:K$7),IF(SUM(J$7:L$7)&gt;J$45,(J$45-SUM(J$7:K$7))/J$45*J$43*J$44,(SUM(J$7:L$7)-SUM(J$7:K$7))/J$45*J$43*J$44),0)</f>
        <v>0</v>
      </c>
      <c r="M56" s="216">
        <f>IF(J$45&gt;SUM(J$7:L$7),IF(SUM(J$7:M$7)&gt;J$45,(J$45-SUM(J$7:L$7))/J$45*J$43*J$44,(SUM(J$7:M$7)-SUM(J$7:L$7))/J$45*J$43*J$44),0)</f>
        <v>0</v>
      </c>
      <c r="N56" s="216">
        <f>IF(J$45&gt;SUM(J$7:M$7),IF(SUM(J$7:N$7)&gt;J$45,(J$45-SUM(J$7:M$7))/J$45*J$43*J$44,(SUM(J$7:N$7)-SUM(J$7:M$7))/J$45*J$43*J$44),0)</f>
        <v>0</v>
      </c>
      <c r="O56" s="216">
        <f>IF(J$45&gt;SUM(J$7:N$7),IF(SUM(J$7:O$7)&gt;J$45,(J$45-SUM(J$7:N$7))/J$45*J$43*J$44,(SUM(J$7:O$7)-SUM(J$7:N$7))/J$45*J$43*J$44),0)</f>
        <v>0</v>
      </c>
      <c r="P56" s="217">
        <f>IF(J$45&gt;SUM(J$7:O$7),IF(SUM(J$7:P$7)&gt;J$45,(J$45-SUM(J$7:O$7))/J$45*J$43*J$44,(SUM(J$7:P$7)-SUM(J$7:O$7))/J$45*J$43*J$44),0)</f>
        <v>0</v>
      </c>
      <c r="Q56" s="102"/>
      <c r="R56" s="103"/>
      <c r="S56" s="103"/>
      <c r="T56" s="103"/>
      <c r="U56" s="103"/>
    </row>
    <row r="57" spans="2:256" ht="16.5" hidden="1" customHeight="1" x14ac:dyDescent="0.25">
      <c r="B57" s="100"/>
      <c r="C57" s="323" t="s">
        <v>51</v>
      </c>
      <c r="D57" s="324"/>
      <c r="E57" s="216"/>
      <c r="F57" s="216"/>
      <c r="G57" s="216"/>
      <c r="H57" s="216"/>
      <c r="I57" s="216"/>
      <c r="J57" s="216"/>
      <c r="K57" s="216">
        <f>IF(K$45&gt;K$7,(K$7/K$45)*K$43*K$44,K$43*K$44)</f>
        <v>0</v>
      </c>
      <c r="L57" s="216">
        <f>IF(K$45&gt;K$7,IF(SUM(K$7:L$7)&gt;K$45,(K$45-K$7)/K$45*K$43*K$44,(SUM(K$7:L$7)-K$7)/K$45*K$43*K$44),0)</f>
        <v>0</v>
      </c>
      <c r="M57" s="216">
        <f>IF(K$45&gt;SUM(K$7:L$7),IF(SUM(K$7:M$7)&gt;K$45,(K$45-SUM(K$7:L$7))/K$45*K$43*K$44,(SUM(K$7:M$7)-SUM(K$7:L$7))/K$45*K$43*K$44),0)</f>
        <v>0</v>
      </c>
      <c r="N57" s="216">
        <f>IF(K$45&gt;SUM(K$7:M$7),IF(SUM(K$7:N$7)&gt;K$45,(K$45-SUM(K$7:M$7))/K$45*K$43*K$44,(SUM(K$7:N$7)-SUM(K$7:M$7))/K$45*K$43*K$44),0)</f>
        <v>0</v>
      </c>
      <c r="O57" s="216">
        <f>IF(K$45&gt;SUM(K$7:N$7),IF(SUM(K$7:O$7)&gt;K$45,(K$45-SUM(K$7:N$7))/K$45*K$43*K$44,(SUM(K$7:O$7)-SUM(K$7:N$7))/K$45*K$43*K$44),0)</f>
        <v>0</v>
      </c>
      <c r="P57" s="217">
        <f>IF(K$45&gt;SUM(K$7:O$7),IF(SUM(K$7:P$7)&gt;K$45,(K$45-SUM(K$7:O$7))/K$45*K$43*K$44,(SUM(K$7:P$7)-SUM(K$7:O$7))/K$45*K$43*K$44),0)</f>
        <v>0</v>
      </c>
      <c r="R57" s="103"/>
      <c r="S57" s="103"/>
      <c r="T57" s="103"/>
      <c r="U57" s="103"/>
    </row>
    <row r="58" spans="2:256" ht="16.5" hidden="1" customHeight="1" x14ac:dyDescent="0.25">
      <c r="B58" s="100"/>
      <c r="C58" s="323" t="s">
        <v>52</v>
      </c>
      <c r="D58" s="324"/>
      <c r="E58" s="216"/>
      <c r="F58" s="216"/>
      <c r="G58" s="216"/>
      <c r="H58" s="216"/>
      <c r="I58" s="216"/>
      <c r="J58" s="216"/>
      <c r="K58" s="216"/>
      <c r="L58" s="216">
        <f>IF(L$45&gt;L$7,(L$7/L$45)*L$43*L$44,L$43*L$44)</f>
        <v>0</v>
      </c>
      <c r="M58" s="216">
        <f>IF(L$45&gt;L$7,IF(SUM(L$7:M$7)&gt;L$45,(L$45-L$7)/L$45*L$43*L$44,(SUM(L$7:M$7)-L$7)/L$45*L$43*L$44),0)</f>
        <v>0</v>
      </c>
      <c r="N58" s="216">
        <f>IF(L$45&gt;SUM(L$7:M$7),IF(SUM(L$7:N$7)&gt;L$45,(L$45-SUM(L$7:M$7))/L$45*L$43*L$44,(SUM(L$7:N$7)-SUM(L$7:M$7))/L$45*L$43*L$44),0)</f>
        <v>0</v>
      </c>
      <c r="O58" s="216">
        <f>IF(L$45&gt;SUM(L$7:N$7),IF(SUM(L$7:O$7)&gt;L$45,(L$45-SUM(L$7:N$7))/L$45*L$43*L$44,(SUM(L$7:O$7)-SUM(L$7:N$7))/L$45*L$43*L$44),0)</f>
        <v>0</v>
      </c>
      <c r="P58" s="217">
        <f>IF(L$45&gt;SUM(L$7:O$7),IF(SUM(L$7:P$7)&gt;L$45,(L$45-SUM(L$7:O$7))/L$45*L$43*L$44,(SUM(L$7:P$7)-SUM(L$7:O$7))/L$45*L$43*L$44),0)</f>
        <v>0</v>
      </c>
      <c r="R58" s="103"/>
      <c r="S58" s="103"/>
      <c r="T58" s="103"/>
      <c r="U58" s="103"/>
    </row>
    <row r="59" spans="2:256" ht="16.5" hidden="1" customHeight="1" x14ac:dyDescent="0.25">
      <c r="B59" s="100"/>
      <c r="C59" s="323" t="s">
        <v>53</v>
      </c>
      <c r="D59" s="324"/>
      <c r="E59" s="216"/>
      <c r="F59" s="216"/>
      <c r="G59" s="216"/>
      <c r="H59" s="216"/>
      <c r="I59" s="216"/>
      <c r="J59" s="216"/>
      <c r="K59" s="216"/>
      <c r="L59" s="216"/>
      <c r="M59" s="216">
        <f>IF(M$45&gt;M$7,(M$7/M$45)*M$43*M$44,M$43*M$44)</f>
        <v>0</v>
      </c>
      <c r="N59" s="216">
        <f>IF(M$45&gt;M$7,IF(SUM(M$7:N$7)&gt;M$45,(M$45-M$7)/M$45*M$43*M$44,(SUM(M$7:N$7)-M$7)/M$45*M$43*M$44),0)</f>
        <v>0</v>
      </c>
      <c r="O59" s="216">
        <f>IF(M$45&gt;SUM(M$7:N$7),IF(SUM(M$7:O$7)&gt;M$45,(M$45-SUM(M$7:N$7))/M$45*M$43*M$44,(SUM(M$7:O$7)-SUM(M$7:N$7))/M$45*M$43*M$44),0)</f>
        <v>0</v>
      </c>
      <c r="P59" s="217">
        <f>IF(M$45&gt;SUM(M$7:O$7),IF(SUM(M$7:P$7)&gt;M$45,(M$45-SUM(M$7:O$7))/M$45*M$43*M$44,(SUM(M$7:P$7)-SUM(M$7:O$7))/M$45*M$43*M$44),0)</f>
        <v>0</v>
      </c>
      <c r="R59" s="103"/>
      <c r="S59" s="103"/>
      <c r="T59" s="103"/>
      <c r="U59" s="103"/>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c r="IO59" s="102"/>
      <c r="IP59" s="102"/>
      <c r="IQ59" s="102"/>
      <c r="IR59" s="102"/>
      <c r="IS59" s="102"/>
      <c r="IT59" s="102"/>
      <c r="IU59" s="102"/>
      <c r="IV59" s="102"/>
    </row>
    <row r="60" spans="2:256" ht="16.5" hidden="1" customHeight="1" x14ac:dyDescent="0.25">
      <c r="B60" s="100"/>
      <c r="C60" s="323" t="s">
        <v>54</v>
      </c>
      <c r="D60" s="324"/>
      <c r="E60" s="216"/>
      <c r="F60" s="216"/>
      <c r="G60" s="216"/>
      <c r="H60" s="216"/>
      <c r="I60" s="216"/>
      <c r="J60" s="216"/>
      <c r="K60" s="216"/>
      <c r="L60" s="216"/>
      <c r="M60" s="216"/>
      <c r="N60" s="216">
        <f>IF(N$45&gt;N$7,(N$7/N$45)*N$43*N$44,N$43*N$44)</f>
        <v>0</v>
      </c>
      <c r="O60" s="216">
        <f>IF(N$45&gt;N$7,IF(SUM(N$7:O$7)&gt;N$45,(N$45-N$7)/N$45*N$43*N$44,(SUM(N$7:O$7)-N$7)/N$45*N$43*N$44),0)</f>
        <v>0</v>
      </c>
      <c r="P60" s="217">
        <f>IF(N$45&gt;SUM(N$7:O$7),IF(SUM(N$7:P$7)&gt;N$45,(N$45-SUM(N$7:O$7))/N$45*N$43*N$44,(SUM(N$7:P$7)-SUM(N$7:O$7))/N$45*N$43*N$44),0)</f>
        <v>0</v>
      </c>
      <c r="Q60" s="102"/>
      <c r="R60" s="103"/>
      <c r="S60" s="103"/>
      <c r="T60" s="103"/>
      <c r="U60" s="103"/>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row>
    <row r="61" spans="2:256" ht="16.5" hidden="1" customHeight="1" x14ac:dyDescent="0.25">
      <c r="B61" s="100"/>
      <c r="C61" s="323" t="s">
        <v>55</v>
      </c>
      <c r="D61" s="324"/>
      <c r="E61" s="216"/>
      <c r="F61" s="216"/>
      <c r="G61" s="216"/>
      <c r="H61" s="216"/>
      <c r="I61" s="216"/>
      <c r="J61" s="216"/>
      <c r="K61" s="216"/>
      <c r="L61" s="216"/>
      <c r="M61" s="216"/>
      <c r="N61" s="216"/>
      <c r="O61" s="216">
        <f>IF(O$45&gt;O$7,(O$7/O$45)*O$43*O$44,O$43*O$44)</f>
        <v>0</v>
      </c>
      <c r="P61" s="217">
        <f>IF(O$45&gt;O$7,IF(SUM(O$7:P$7)&gt;O$45,(O$45-O$7)/O$45*O$43*O$44,(SUM(O$7:P$7)-O$7)/O$45*O$43*O$44),0)</f>
        <v>0</v>
      </c>
      <c r="Q61" s="102"/>
      <c r="R61" s="103"/>
      <c r="S61" s="103"/>
      <c r="T61" s="103"/>
      <c r="U61" s="103"/>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row>
    <row r="62" spans="2:256" ht="16.5" hidden="1" customHeight="1" x14ac:dyDescent="0.25">
      <c r="B62" s="100"/>
      <c r="C62" s="323" t="s">
        <v>56</v>
      </c>
      <c r="D62" s="324"/>
      <c r="E62" s="216"/>
      <c r="F62" s="216"/>
      <c r="G62" s="216"/>
      <c r="H62" s="216"/>
      <c r="I62" s="216"/>
      <c r="J62" s="216"/>
      <c r="K62" s="216"/>
      <c r="L62" s="216"/>
      <c r="M62" s="216"/>
      <c r="N62" s="216"/>
      <c r="O62" s="216"/>
      <c r="P62" s="217">
        <f>IF(P$45&gt;P$7,(P$7/P$45)*P$43*P$44,P$43*P$44)</f>
        <v>0</v>
      </c>
      <c r="Q62" s="102"/>
      <c r="R62" s="103"/>
      <c r="S62" s="103"/>
      <c r="T62" s="103"/>
      <c r="U62" s="103"/>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row>
    <row r="63" spans="2:256" ht="16.5" hidden="1" customHeight="1" x14ac:dyDescent="0.25">
      <c r="B63" s="100"/>
      <c r="C63" s="323" t="s">
        <v>57</v>
      </c>
      <c r="D63" s="324"/>
      <c r="E63" s="216">
        <f t="shared" ref="E63:P63" si="6">SUM(E51:E62)/E7</f>
        <v>0</v>
      </c>
      <c r="F63" s="216">
        <f t="shared" si="6"/>
        <v>0</v>
      </c>
      <c r="G63" s="216">
        <f t="shared" si="6"/>
        <v>0</v>
      </c>
      <c r="H63" s="216">
        <f t="shared" si="6"/>
        <v>0</v>
      </c>
      <c r="I63" s="216">
        <f t="shared" si="6"/>
        <v>0</v>
      </c>
      <c r="J63" s="216">
        <f t="shared" si="6"/>
        <v>0</v>
      </c>
      <c r="K63" s="216">
        <f t="shared" si="6"/>
        <v>0</v>
      </c>
      <c r="L63" s="216">
        <f t="shared" si="6"/>
        <v>0</v>
      </c>
      <c r="M63" s="216">
        <f t="shared" si="6"/>
        <v>0</v>
      </c>
      <c r="N63" s="216">
        <f t="shared" si="6"/>
        <v>0</v>
      </c>
      <c r="O63" s="216">
        <f t="shared" si="6"/>
        <v>0</v>
      </c>
      <c r="P63" s="217">
        <f t="shared" si="6"/>
        <v>0</v>
      </c>
      <c r="Q63" s="102"/>
      <c r="R63" s="103"/>
      <c r="S63" s="103"/>
      <c r="T63" s="103"/>
      <c r="U63" s="103"/>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row>
    <row r="64" spans="2:256" ht="16.5" hidden="1" customHeight="1" x14ac:dyDescent="0.25">
      <c r="B64" s="100"/>
      <c r="C64" s="323"/>
      <c r="D64" s="324"/>
      <c r="E64" s="216"/>
      <c r="F64" s="227"/>
      <c r="G64" s="227"/>
      <c r="H64" s="216"/>
      <c r="I64" s="216"/>
      <c r="J64" s="216"/>
      <c r="K64" s="216"/>
      <c r="L64" s="216"/>
      <c r="M64" s="216"/>
      <c r="N64" s="216"/>
      <c r="O64" s="216"/>
      <c r="P64" s="217"/>
      <c r="Q64" s="102"/>
      <c r="R64" s="103"/>
      <c r="S64" s="103"/>
      <c r="T64" s="103"/>
      <c r="U64" s="103"/>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c r="IO64" s="102"/>
      <c r="IP64" s="102"/>
      <c r="IQ64" s="102"/>
      <c r="IR64" s="102"/>
      <c r="IS64" s="102"/>
      <c r="IT64" s="102"/>
      <c r="IU64" s="102"/>
      <c r="IV64" s="102"/>
    </row>
    <row r="65" spans="2:256" ht="16.5" customHeight="1" x14ac:dyDescent="0.25">
      <c r="B65" s="106" t="s">
        <v>58</v>
      </c>
      <c r="C65" s="323" t="s">
        <v>36</v>
      </c>
      <c r="D65" s="324"/>
      <c r="E65" s="216" t="str">
        <f>IFERROR((E40+(E63/E14))*E47,"0")</f>
        <v>0</v>
      </c>
      <c r="F65" s="216" t="str">
        <f t="shared" ref="F65:P65" si="7">IFERROR((F40+(F63/F14))*F47,"0")</f>
        <v>0</v>
      </c>
      <c r="G65" s="216" t="str">
        <f t="shared" si="7"/>
        <v>0</v>
      </c>
      <c r="H65" s="216" t="str">
        <f t="shared" si="7"/>
        <v>0</v>
      </c>
      <c r="I65" s="216" t="str">
        <f t="shared" si="7"/>
        <v>0</v>
      </c>
      <c r="J65" s="216" t="str">
        <f t="shared" si="7"/>
        <v>0</v>
      </c>
      <c r="K65" s="216" t="str">
        <f t="shared" si="7"/>
        <v>0</v>
      </c>
      <c r="L65" s="216" t="str">
        <f t="shared" si="7"/>
        <v>0</v>
      </c>
      <c r="M65" s="216" t="str">
        <f t="shared" si="7"/>
        <v>0</v>
      </c>
      <c r="N65" s="216" t="str">
        <f t="shared" si="7"/>
        <v>0</v>
      </c>
      <c r="O65" s="216" t="str">
        <f t="shared" si="7"/>
        <v>0</v>
      </c>
      <c r="P65" s="217" t="str">
        <f t="shared" si="7"/>
        <v>0</v>
      </c>
      <c r="Q65" s="102"/>
      <c r="R65" s="103"/>
      <c r="S65" s="103"/>
      <c r="T65" s="103"/>
      <c r="U65" s="103"/>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c r="IO65" s="102"/>
      <c r="IP65" s="102"/>
      <c r="IQ65" s="102"/>
      <c r="IR65" s="102"/>
      <c r="IS65" s="102"/>
      <c r="IT65" s="102"/>
      <c r="IU65" s="102"/>
      <c r="IV65" s="102"/>
    </row>
    <row r="66" spans="2:256" ht="16.5" customHeight="1" x14ac:dyDescent="0.25">
      <c r="B66" s="107" t="s">
        <v>59</v>
      </c>
      <c r="C66" s="323" t="s">
        <v>60</v>
      </c>
      <c r="D66" s="324"/>
      <c r="E66" s="213">
        <f t="shared" ref="E66:P66" si="8">E65*E14</f>
        <v>0</v>
      </c>
      <c r="F66" s="213">
        <f t="shared" si="8"/>
        <v>0</v>
      </c>
      <c r="G66" s="213">
        <f t="shared" si="8"/>
        <v>0</v>
      </c>
      <c r="H66" s="213">
        <f t="shared" si="8"/>
        <v>0</v>
      </c>
      <c r="I66" s="213">
        <f t="shared" si="8"/>
        <v>0</v>
      </c>
      <c r="J66" s="213">
        <f t="shared" si="8"/>
        <v>0</v>
      </c>
      <c r="K66" s="213">
        <f t="shared" si="8"/>
        <v>0</v>
      </c>
      <c r="L66" s="213">
        <f t="shared" si="8"/>
        <v>0</v>
      </c>
      <c r="M66" s="213">
        <f t="shared" si="8"/>
        <v>0</v>
      </c>
      <c r="N66" s="213">
        <f t="shared" si="8"/>
        <v>0</v>
      </c>
      <c r="O66" s="213">
        <f t="shared" si="8"/>
        <v>0</v>
      </c>
      <c r="P66" s="214">
        <f t="shared" si="8"/>
        <v>0</v>
      </c>
      <c r="Q66" s="102"/>
      <c r="R66" s="103"/>
      <c r="S66" s="103"/>
      <c r="T66" s="103"/>
      <c r="U66" s="103"/>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c r="IT66" s="102"/>
      <c r="IU66" s="102"/>
      <c r="IV66" s="102"/>
    </row>
    <row r="67" spans="2:256" ht="16.5" customHeight="1" x14ac:dyDescent="0.25">
      <c r="B67" s="107"/>
      <c r="C67" s="336"/>
      <c r="D67" s="337"/>
      <c r="E67" s="213"/>
      <c r="F67" s="213"/>
      <c r="G67" s="213"/>
      <c r="H67" s="213"/>
      <c r="I67" s="213"/>
      <c r="J67" s="213"/>
      <c r="K67" s="213"/>
      <c r="L67" s="213"/>
      <c r="M67" s="213"/>
      <c r="N67" s="213"/>
      <c r="O67" s="213"/>
      <c r="P67" s="214"/>
      <c r="Q67" s="102"/>
      <c r="R67" s="103"/>
      <c r="S67" s="103"/>
      <c r="T67" s="103"/>
      <c r="U67" s="103"/>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row>
    <row r="68" spans="2:256" ht="16.5" customHeight="1" x14ac:dyDescent="0.25">
      <c r="B68" s="106" t="s">
        <v>61</v>
      </c>
      <c r="C68" s="323" t="s">
        <v>36</v>
      </c>
      <c r="D68" s="324"/>
      <c r="E68" s="216" t="str">
        <f>IFERROR(E69/E14,"0")</f>
        <v>0</v>
      </c>
      <c r="F68" s="216" t="str">
        <f t="shared" ref="F68:P68" si="9">IFERROR(F69/F14,"0")</f>
        <v>0</v>
      </c>
      <c r="G68" s="216" t="str">
        <f t="shared" si="9"/>
        <v>0</v>
      </c>
      <c r="H68" s="216" t="str">
        <f t="shared" si="9"/>
        <v>0</v>
      </c>
      <c r="I68" s="216" t="str">
        <f t="shared" si="9"/>
        <v>0</v>
      </c>
      <c r="J68" s="216" t="str">
        <f t="shared" si="9"/>
        <v>0</v>
      </c>
      <c r="K68" s="216" t="str">
        <f t="shared" si="9"/>
        <v>0</v>
      </c>
      <c r="L68" s="216" t="str">
        <f t="shared" si="9"/>
        <v>0</v>
      </c>
      <c r="M68" s="216" t="str">
        <f t="shared" si="9"/>
        <v>0</v>
      </c>
      <c r="N68" s="216" t="str">
        <f t="shared" si="9"/>
        <v>0</v>
      </c>
      <c r="O68" s="216" t="str">
        <f t="shared" si="9"/>
        <v>0</v>
      </c>
      <c r="P68" s="217" t="str">
        <f t="shared" si="9"/>
        <v>0</v>
      </c>
      <c r="Q68" s="102"/>
      <c r="R68" s="103"/>
      <c r="S68" s="103"/>
      <c r="T68" s="103"/>
      <c r="U68" s="103"/>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c r="IT68" s="102"/>
      <c r="IU68" s="102"/>
      <c r="IV68" s="102"/>
    </row>
    <row r="69" spans="2:256" ht="16.5" customHeight="1" x14ac:dyDescent="0.25">
      <c r="B69" s="107" t="s">
        <v>59</v>
      </c>
      <c r="C69" s="323" t="s">
        <v>60</v>
      </c>
      <c r="D69" s="324"/>
      <c r="E69" s="216">
        <f t="shared" ref="E69:P69" si="10">E66-E33</f>
        <v>0</v>
      </c>
      <c r="F69" s="216">
        <f t="shared" si="10"/>
        <v>0</v>
      </c>
      <c r="G69" s="216">
        <f t="shared" si="10"/>
        <v>0</v>
      </c>
      <c r="H69" s="216">
        <f t="shared" si="10"/>
        <v>0</v>
      </c>
      <c r="I69" s="216">
        <f t="shared" si="10"/>
        <v>0</v>
      </c>
      <c r="J69" s="216">
        <f t="shared" si="10"/>
        <v>0</v>
      </c>
      <c r="K69" s="216">
        <f t="shared" si="10"/>
        <v>0</v>
      </c>
      <c r="L69" s="216">
        <f t="shared" si="10"/>
        <v>0</v>
      </c>
      <c r="M69" s="216">
        <f t="shared" si="10"/>
        <v>0</v>
      </c>
      <c r="N69" s="216">
        <f t="shared" si="10"/>
        <v>0</v>
      </c>
      <c r="O69" s="216">
        <f t="shared" si="10"/>
        <v>0</v>
      </c>
      <c r="P69" s="217">
        <f t="shared" si="10"/>
        <v>0</v>
      </c>
      <c r="Q69" s="102"/>
      <c r="R69" s="103"/>
      <c r="S69" s="103"/>
      <c r="T69" s="103"/>
      <c r="U69" s="103"/>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row>
    <row r="70" spans="2:256" ht="16.5" customHeight="1" x14ac:dyDescent="0.25">
      <c r="B70" s="94"/>
      <c r="C70" s="323"/>
      <c r="D70" s="324"/>
      <c r="E70" s="216"/>
      <c r="F70" s="227"/>
      <c r="G70" s="227"/>
      <c r="H70" s="216"/>
      <c r="I70" s="216"/>
      <c r="J70" s="216"/>
      <c r="K70" s="216"/>
      <c r="L70" s="216"/>
      <c r="M70" s="216"/>
      <c r="N70" s="216"/>
      <c r="O70" s="216"/>
      <c r="P70" s="217"/>
      <c r="Q70" s="102"/>
      <c r="R70" s="103"/>
      <c r="S70" s="103"/>
      <c r="T70" s="103"/>
      <c r="U70" s="103"/>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row>
    <row r="71" spans="2:256" s="109" customFormat="1" ht="16.5" customHeight="1" x14ac:dyDescent="0.25">
      <c r="B71" s="108" t="s">
        <v>62</v>
      </c>
      <c r="C71" s="336"/>
      <c r="D71" s="337"/>
      <c r="E71" s="228"/>
      <c r="F71" s="228"/>
      <c r="G71" s="228"/>
      <c r="H71" s="228"/>
      <c r="I71" s="228"/>
      <c r="J71" s="228"/>
      <c r="K71" s="228"/>
      <c r="L71" s="228"/>
      <c r="M71" s="228"/>
      <c r="N71" s="228"/>
      <c r="O71" s="228"/>
      <c r="P71" s="229"/>
      <c r="R71" s="103"/>
      <c r="S71" s="103"/>
      <c r="T71" s="103"/>
      <c r="U71" s="103"/>
    </row>
    <row r="72" spans="2:256" s="109" customFormat="1" ht="16.5" customHeight="1" x14ac:dyDescent="0.25">
      <c r="B72" s="104" t="s">
        <v>63</v>
      </c>
      <c r="C72" s="323" t="s">
        <v>64</v>
      </c>
      <c r="D72" s="324"/>
      <c r="E72" s="185"/>
      <c r="F72" s="185"/>
      <c r="G72" s="185"/>
      <c r="H72" s="185"/>
      <c r="I72" s="185"/>
      <c r="J72" s="185"/>
      <c r="K72" s="185"/>
      <c r="L72" s="185"/>
      <c r="M72" s="185"/>
      <c r="N72" s="185"/>
      <c r="O72" s="185"/>
      <c r="P72" s="186"/>
      <c r="R72" s="103"/>
      <c r="S72" s="103"/>
      <c r="T72" s="103"/>
      <c r="U72" s="103"/>
    </row>
    <row r="73" spans="2:256" s="109" customFormat="1" ht="16.5" customHeight="1" x14ac:dyDescent="0.25">
      <c r="B73" s="104" t="s">
        <v>65</v>
      </c>
      <c r="C73" s="323" t="s">
        <v>66</v>
      </c>
      <c r="D73" s="324"/>
      <c r="E73" s="187"/>
      <c r="F73" s="187"/>
      <c r="G73" s="187"/>
      <c r="H73" s="187"/>
      <c r="I73" s="187"/>
      <c r="J73" s="187"/>
      <c r="K73" s="187"/>
      <c r="L73" s="187"/>
      <c r="M73" s="187"/>
      <c r="N73" s="187"/>
      <c r="O73" s="187"/>
      <c r="P73" s="188"/>
      <c r="R73" s="103"/>
      <c r="S73" s="103"/>
      <c r="T73" s="103"/>
      <c r="U73" s="103"/>
    </row>
    <row r="74" spans="2:256" s="109" customFormat="1" ht="16.5" customHeight="1" x14ac:dyDescent="0.25">
      <c r="B74" s="104"/>
      <c r="C74" s="336"/>
      <c r="D74" s="337"/>
      <c r="E74" s="230"/>
      <c r="F74" s="230"/>
      <c r="G74" s="230"/>
      <c r="H74" s="230"/>
      <c r="I74" s="230"/>
      <c r="J74" s="230"/>
      <c r="K74" s="230"/>
      <c r="L74" s="230"/>
      <c r="M74" s="230"/>
      <c r="N74" s="230"/>
      <c r="O74" s="230"/>
      <c r="P74" s="231"/>
      <c r="R74" s="103"/>
      <c r="S74" s="103"/>
      <c r="T74" s="103"/>
      <c r="U74" s="103"/>
    </row>
    <row r="75" spans="2:256" ht="16.5" customHeight="1" x14ac:dyDescent="0.25">
      <c r="B75" s="290" t="s">
        <v>67</v>
      </c>
      <c r="C75" s="323"/>
      <c r="D75" s="324"/>
      <c r="E75" s="203"/>
      <c r="F75" s="206"/>
      <c r="G75" s="206"/>
      <c r="H75" s="206"/>
      <c r="I75" s="206"/>
      <c r="J75" s="206"/>
      <c r="K75" s="206"/>
      <c r="L75" s="206"/>
      <c r="M75" s="206"/>
      <c r="N75" s="206"/>
      <c r="O75" s="206"/>
      <c r="P75" s="207"/>
      <c r="Q75" s="102"/>
      <c r="R75" s="103"/>
      <c r="S75" s="103"/>
      <c r="T75" s="103"/>
      <c r="U75" s="103"/>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row>
    <row r="76" spans="2:256" ht="16.5" customHeight="1" x14ac:dyDescent="0.25">
      <c r="B76" s="110" t="s">
        <v>68</v>
      </c>
      <c r="C76" s="323" t="s">
        <v>69</v>
      </c>
      <c r="D76" s="324"/>
      <c r="E76" s="160">
        <v>0</v>
      </c>
      <c r="F76" s="160">
        <v>0</v>
      </c>
      <c r="G76" s="160">
        <v>0</v>
      </c>
      <c r="H76" s="160">
        <v>0</v>
      </c>
      <c r="I76" s="160">
        <v>0</v>
      </c>
      <c r="J76" s="160">
        <v>0</v>
      </c>
      <c r="K76" s="160">
        <v>0</v>
      </c>
      <c r="L76" s="160">
        <v>0</v>
      </c>
      <c r="M76" s="160">
        <v>0</v>
      </c>
      <c r="N76" s="160">
        <v>0</v>
      </c>
      <c r="O76" s="160">
        <v>0</v>
      </c>
      <c r="P76" s="161">
        <v>0</v>
      </c>
      <c r="Q76" s="102"/>
      <c r="R76" s="103"/>
      <c r="S76" s="103"/>
      <c r="T76" s="103"/>
      <c r="U76" s="103"/>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row>
    <row r="77" spans="2:256" ht="16.5" customHeight="1" x14ac:dyDescent="0.25">
      <c r="B77" s="111"/>
      <c r="C77" s="323" t="s">
        <v>70</v>
      </c>
      <c r="D77" s="324"/>
      <c r="E77" s="191">
        <v>0</v>
      </c>
      <c r="F77" s="191">
        <v>0</v>
      </c>
      <c r="G77" s="191">
        <v>0</v>
      </c>
      <c r="H77" s="191">
        <v>0</v>
      </c>
      <c r="I77" s="191">
        <v>0</v>
      </c>
      <c r="J77" s="191">
        <v>0</v>
      </c>
      <c r="K77" s="191">
        <v>0</v>
      </c>
      <c r="L77" s="191">
        <v>0</v>
      </c>
      <c r="M77" s="191">
        <v>0</v>
      </c>
      <c r="N77" s="191">
        <v>0</v>
      </c>
      <c r="O77" s="191">
        <v>0</v>
      </c>
      <c r="P77" s="192">
        <v>0</v>
      </c>
      <c r="Q77" s="102"/>
      <c r="R77" s="103"/>
      <c r="S77" s="103"/>
      <c r="T77" s="103"/>
      <c r="U77" s="103"/>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row>
    <row r="78" spans="2:256" ht="16.5" customHeight="1" x14ac:dyDescent="0.25">
      <c r="B78" s="111"/>
      <c r="C78" s="323"/>
      <c r="D78" s="324"/>
      <c r="E78" s="215"/>
      <c r="F78" s="215"/>
      <c r="G78" s="215"/>
      <c r="H78" s="215"/>
      <c r="I78" s="215"/>
      <c r="J78" s="215"/>
      <c r="K78" s="215"/>
      <c r="L78" s="215"/>
      <c r="M78" s="215"/>
      <c r="N78" s="215"/>
      <c r="O78" s="215"/>
      <c r="P78" s="232"/>
      <c r="Q78" s="102"/>
      <c r="R78" s="103"/>
      <c r="S78" s="103"/>
      <c r="T78" s="103"/>
      <c r="U78" s="103"/>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row>
    <row r="79" spans="2:256" ht="16.5" customHeight="1" x14ac:dyDescent="0.25">
      <c r="B79" s="110" t="s">
        <v>71</v>
      </c>
      <c r="C79" s="323" t="s">
        <v>69</v>
      </c>
      <c r="D79" s="324"/>
      <c r="E79" s="160">
        <v>0</v>
      </c>
      <c r="F79" s="160">
        <v>0</v>
      </c>
      <c r="G79" s="160">
        <v>0</v>
      </c>
      <c r="H79" s="160">
        <v>0</v>
      </c>
      <c r="I79" s="160">
        <v>0</v>
      </c>
      <c r="J79" s="160">
        <v>0</v>
      </c>
      <c r="K79" s="160">
        <v>0</v>
      </c>
      <c r="L79" s="160">
        <v>0</v>
      </c>
      <c r="M79" s="160">
        <v>0</v>
      </c>
      <c r="N79" s="160">
        <v>0</v>
      </c>
      <c r="O79" s="160">
        <v>0</v>
      </c>
      <c r="P79" s="161">
        <v>0</v>
      </c>
      <c r="Q79" s="102"/>
      <c r="R79" s="103"/>
      <c r="S79" s="103"/>
      <c r="T79" s="103"/>
      <c r="U79" s="103"/>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row>
    <row r="80" spans="2:256" ht="16.5" customHeight="1" x14ac:dyDescent="0.25">
      <c r="B80" s="111"/>
      <c r="C80" s="323" t="s">
        <v>70</v>
      </c>
      <c r="D80" s="324"/>
      <c r="E80" s="191">
        <v>0</v>
      </c>
      <c r="F80" s="191">
        <v>0</v>
      </c>
      <c r="G80" s="191">
        <v>0</v>
      </c>
      <c r="H80" s="191">
        <v>0</v>
      </c>
      <c r="I80" s="191">
        <v>0</v>
      </c>
      <c r="J80" s="191">
        <v>0</v>
      </c>
      <c r="K80" s="191">
        <v>0</v>
      </c>
      <c r="L80" s="191">
        <v>0</v>
      </c>
      <c r="M80" s="191">
        <v>0</v>
      </c>
      <c r="N80" s="191">
        <v>0</v>
      </c>
      <c r="O80" s="191">
        <v>0</v>
      </c>
      <c r="P80" s="192">
        <v>0</v>
      </c>
      <c r="Q80" s="102"/>
      <c r="R80" s="103"/>
      <c r="S80" s="103"/>
      <c r="T80" s="103"/>
      <c r="U80" s="103"/>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row>
    <row r="81" spans="2:256" ht="16.5" customHeight="1" x14ac:dyDescent="0.25">
      <c r="B81" s="111"/>
      <c r="C81" s="323"/>
      <c r="D81" s="324"/>
      <c r="E81" s="233"/>
      <c r="F81" s="233"/>
      <c r="G81" s="233"/>
      <c r="H81" s="233"/>
      <c r="I81" s="233"/>
      <c r="J81" s="233"/>
      <c r="K81" s="233"/>
      <c r="L81" s="233"/>
      <c r="M81" s="233"/>
      <c r="N81" s="233"/>
      <c r="O81" s="233"/>
      <c r="P81" s="234"/>
      <c r="Q81" s="102"/>
      <c r="R81" s="103"/>
      <c r="S81" s="103"/>
      <c r="T81" s="103"/>
      <c r="U81" s="103"/>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c r="IO81" s="102"/>
      <c r="IP81" s="102"/>
      <c r="IQ81" s="102"/>
      <c r="IR81" s="102"/>
      <c r="IS81" s="102"/>
      <c r="IT81" s="102"/>
      <c r="IU81" s="102"/>
      <c r="IV81" s="102"/>
    </row>
    <row r="82" spans="2:256" ht="16.5" customHeight="1" x14ac:dyDescent="0.25">
      <c r="B82" s="110" t="s">
        <v>72</v>
      </c>
      <c r="C82" s="323" t="s">
        <v>69</v>
      </c>
      <c r="D82" s="324"/>
      <c r="E82" s="160">
        <v>0</v>
      </c>
      <c r="F82" s="160">
        <v>0</v>
      </c>
      <c r="G82" s="160">
        <v>0</v>
      </c>
      <c r="H82" s="160">
        <v>0</v>
      </c>
      <c r="I82" s="160">
        <v>0</v>
      </c>
      <c r="J82" s="160">
        <v>0</v>
      </c>
      <c r="K82" s="160">
        <v>0</v>
      </c>
      <c r="L82" s="160">
        <v>0</v>
      </c>
      <c r="M82" s="160">
        <v>0</v>
      </c>
      <c r="N82" s="160">
        <v>0</v>
      </c>
      <c r="O82" s="160">
        <v>0</v>
      </c>
      <c r="P82" s="161">
        <v>0</v>
      </c>
      <c r="Q82" s="102"/>
      <c r="R82" s="103"/>
      <c r="S82" s="103"/>
      <c r="T82" s="103"/>
      <c r="U82" s="103"/>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c r="IO82" s="102"/>
      <c r="IP82" s="102"/>
      <c r="IQ82" s="102"/>
      <c r="IR82" s="102"/>
      <c r="IS82" s="102"/>
      <c r="IT82" s="102"/>
      <c r="IU82" s="102"/>
      <c r="IV82" s="102"/>
    </row>
    <row r="83" spans="2:256" ht="16.5" customHeight="1" x14ac:dyDescent="0.25">
      <c r="B83" s="111"/>
      <c r="C83" s="323" t="s">
        <v>70</v>
      </c>
      <c r="D83" s="324"/>
      <c r="E83" s="191">
        <v>0</v>
      </c>
      <c r="F83" s="191">
        <v>0</v>
      </c>
      <c r="G83" s="191">
        <v>0</v>
      </c>
      <c r="H83" s="191">
        <v>0</v>
      </c>
      <c r="I83" s="191">
        <v>0</v>
      </c>
      <c r="J83" s="191">
        <v>0</v>
      </c>
      <c r="K83" s="191">
        <v>0</v>
      </c>
      <c r="L83" s="191">
        <v>0</v>
      </c>
      <c r="M83" s="191">
        <v>0</v>
      </c>
      <c r="N83" s="191">
        <v>0</v>
      </c>
      <c r="O83" s="191">
        <v>0</v>
      </c>
      <c r="P83" s="192">
        <v>0</v>
      </c>
      <c r="Q83" s="102"/>
      <c r="R83" s="103"/>
      <c r="S83" s="103"/>
      <c r="T83" s="103"/>
      <c r="U83" s="103"/>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c r="FN83" s="102"/>
      <c r="FO83" s="102"/>
      <c r="FP83" s="102"/>
      <c r="FQ83" s="102"/>
      <c r="FR83" s="102"/>
      <c r="FS83" s="102"/>
      <c r="FT83" s="102"/>
      <c r="FU83" s="102"/>
      <c r="FV83" s="102"/>
      <c r="FW83" s="102"/>
      <c r="FX83" s="102"/>
      <c r="FY83" s="102"/>
      <c r="FZ83" s="102"/>
      <c r="GA83" s="102"/>
      <c r="GB83" s="102"/>
      <c r="GC83" s="102"/>
      <c r="GD83" s="102"/>
      <c r="GE83" s="102"/>
      <c r="GF83" s="102"/>
      <c r="GG83" s="102"/>
      <c r="GH83" s="102"/>
      <c r="GI83" s="102"/>
      <c r="GJ83" s="102"/>
      <c r="GK83" s="102"/>
      <c r="GL83" s="102"/>
      <c r="GM83" s="102"/>
      <c r="GN83" s="102"/>
      <c r="GO83" s="102"/>
      <c r="GP83" s="102"/>
      <c r="GQ83" s="102"/>
      <c r="GR83" s="102"/>
      <c r="GS83" s="102"/>
      <c r="GT83" s="102"/>
      <c r="GU83" s="102"/>
      <c r="GV83" s="102"/>
      <c r="GW83" s="102"/>
      <c r="GX83" s="102"/>
      <c r="GY83" s="102"/>
      <c r="GZ83" s="102"/>
      <c r="HA83" s="102"/>
      <c r="HB83" s="102"/>
      <c r="HC83" s="102"/>
      <c r="HD83" s="102"/>
      <c r="HE83" s="102"/>
      <c r="HF83" s="102"/>
      <c r="HG83" s="102"/>
      <c r="HH83" s="102"/>
      <c r="HI83" s="102"/>
      <c r="HJ83" s="102"/>
      <c r="HK83" s="102"/>
      <c r="HL83" s="102"/>
      <c r="HM83" s="102"/>
      <c r="HN83" s="102"/>
      <c r="HO83" s="102"/>
      <c r="HP83" s="102"/>
      <c r="HQ83" s="102"/>
      <c r="HR83" s="102"/>
      <c r="HS83" s="102"/>
      <c r="HT83" s="102"/>
      <c r="HU83" s="102"/>
      <c r="HV83" s="102"/>
      <c r="HW83" s="102"/>
      <c r="HX83" s="102"/>
      <c r="HY83" s="102"/>
      <c r="HZ83" s="102"/>
      <c r="IA83" s="102"/>
      <c r="IB83" s="102"/>
      <c r="IC83" s="102"/>
      <c r="ID83" s="102"/>
      <c r="IE83" s="102"/>
      <c r="IF83" s="102"/>
      <c r="IG83" s="102"/>
      <c r="IH83" s="102"/>
      <c r="II83" s="102"/>
      <c r="IJ83" s="102"/>
      <c r="IK83" s="102"/>
      <c r="IL83" s="102"/>
      <c r="IM83" s="102"/>
      <c r="IN83" s="102"/>
      <c r="IO83" s="102"/>
      <c r="IP83" s="102"/>
      <c r="IQ83" s="102"/>
      <c r="IR83" s="102"/>
      <c r="IS83" s="102"/>
      <c r="IT83" s="102"/>
      <c r="IU83" s="102"/>
      <c r="IV83" s="102"/>
    </row>
    <row r="84" spans="2:256" ht="16.5" customHeight="1" x14ac:dyDescent="0.25">
      <c r="B84" s="111"/>
      <c r="C84" s="323"/>
      <c r="D84" s="324"/>
      <c r="E84" s="215"/>
      <c r="F84" s="215"/>
      <c r="G84" s="215"/>
      <c r="H84" s="215"/>
      <c r="I84" s="215"/>
      <c r="J84" s="215"/>
      <c r="K84" s="215"/>
      <c r="L84" s="215"/>
      <c r="M84" s="215"/>
      <c r="N84" s="215"/>
      <c r="O84" s="215"/>
      <c r="P84" s="232"/>
      <c r="Q84" s="102"/>
      <c r="R84" s="103"/>
      <c r="S84" s="103"/>
      <c r="T84" s="103"/>
      <c r="U84" s="103"/>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c r="IO84" s="102"/>
      <c r="IP84" s="102"/>
      <c r="IQ84" s="102"/>
      <c r="IR84" s="102"/>
      <c r="IS84" s="102"/>
      <c r="IT84" s="102"/>
      <c r="IU84" s="102"/>
      <c r="IV84" s="102"/>
    </row>
    <row r="85" spans="2:256" ht="16.5" customHeight="1" x14ac:dyDescent="0.25">
      <c r="B85" s="110" t="s">
        <v>73</v>
      </c>
      <c r="C85" s="323" t="s">
        <v>69</v>
      </c>
      <c r="D85" s="324"/>
      <c r="E85" s="160">
        <v>0</v>
      </c>
      <c r="F85" s="160">
        <v>0</v>
      </c>
      <c r="G85" s="160">
        <v>0</v>
      </c>
      <c r="H85" s="160">
        <v>0</v>
      </c>
      <c r="I85" s="160">
        <v>0</v>
      </c>
      <c r="J85" s="160">
        <v>0</v>
      </c>
      <c r="K85" s="160">
        <v>0</v>
      </c>
      <c r="L85" s="160">
        <v>0</v>
      </c>
      <c r="M85" s="160">
        <v>0</v>
      </c>
      <c r="N85" s="160">
        <v>0</v>
      </c>
      <c r="O85" s="160">
        <v>0</v>
      </c>
      <c r="P85" s="161">
        <v>0</v>
      </c>
      <c r="Q85" s="102"/>
      <c r="R85" s="103"/>
      <c r="S85" s="103"/>
      <c r="T85" s="103"/>
      <c r="U85" s="103"/>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c r="FN85" s="102"/>
      <c r="FO85" s="102"/>
      <c r="FP85" s="102"/>
      <c r="FQ85" s="102"/>
      <c r="FR85" s="102"/>
      <c r="FS85" s="102"/>
      <c r="FT85" s="102"/>
      <c r="FU85" s="102"/>
      <c r="FV85" s="102"/>
      <c r="FW85" s="102"/>
      <c r="FX85" s="102"/>
      <c r="FY85" s="102"/>
      <c r="FZ85" s="102"/>
      <c r="GA85" s="102"/>
      <c r="GB85" s="102"/>
      <c r="GC85" s="102"/>
      <c r="GD85" s="102"/>
      <c r="GE85" s="102"/>
      <c r="GF85" s="102"/>
      <c r="GG85" s="102"/>
      <c r="GH85" s="102"/>
      <c r="GI85" s="102"/>
      <c r="GJ85" s="102"/>
      <c r="GK85" s="102"/>
      <c r="GL85" s="102"/>
      <c r="GM85" s="102"/>
      <c r="GN85" s="102"/>
      <c r="GO85" s="102"/>
      <c r="GP85" s="102"/>
      <c r="GQ85" s="102"/>
      <c r="GR85" s="102"/>
      <c r="GS85" s="102"/>
      <c r="GT85" s="102"/>
      <c r="GU85" s="102"/>
      <c r="GV85" s="102"/>
      <c r="GW85" s="102"/>
      <c r="GX85" s="102"/>
      <c r="GY85" s="102"/>
      <c r="GZ85" s="102"/>
      <c r="HA85" s="102"/>
      <c r="HB85" s="102"/>
      <c r="HC85" s="102"/>
      <c r="HD85" s="102"/>
      <c r="HE85" s="102"/>
      <c r="HF85" s="102"/>
      <c r="HG85" s="102"/>
      <c r="HH85" s="102"/>
      <c r="HI85" s="102"/>
      <c r="HJ85" s="102"/>
      <c r="HK85" s="102"/>
      <c r="HL85" s="102"/>
      <c r="HM85" s="102"/>
      <c r="HN85" s="102"/>
      <c r="HO85" s="102"/>
      <c r="HP85" s="102"/>
      <c r="HQ85" s="102"/>
      <c r="HR85" s="102"/>
      <c r="HS85" s="102"/>
      <c r="HT85" s="102"/>
      <c r="HU85" s="102"/>
      <c r="HV85" s="102"/>
      <c r="HW85" s="102"/>
      <c r="HX85" s="102"/>
      <c r="HY85" s="102"/>
      <c r="HZ85" s="102"/>
      <c r="IA85" s="102"/>
      <c r="IB85" s="102"/>
      <c r="IC85" s="102"/>
      <c r="ID85" s="102"/>
      <c r="IE85" s="102"/>
      <c r="IF85" s="102"/>
      <c r="IG85" s="102"/>
      <c r="IH85" s="102"/>
      <c r="II85" s="102"/>
      <c r="IJ85" s="102"/>
      <c r="IK85" s="102"/>
      <c r="IL85" s="102"/>
      <c r="IM85" s="102"/>
      <c r="IN85" s="102"/>
      <c r="IO85" s="102"/>
      <c r="IP85" s="102"/>
      <c r="IQ85" s="102"/>
      <c r="IR85" s="102"/>
      <c r="IS85" s="102"/>
      <c r="IT85" s="102"/>
      <c r="IU85" s="102"/>
      <c r="IV85" s="102"/>
    </row>
    <row r="86" spans="2:256" ht="16.5" customHeight="1" x14ac:dyDescent="0.25">
      <c r="B86" s="111"/>
      <c r="C86" s="323" t="s">
        <v>70</v>
      </c>
      <c r="D86" s="324"/>
      <c r="E86" s="191">
        <v>0</v>
      </c>
      <c r="F86" s="191">
        <v>0</v>
      </c>
      <c r="G86" s="191">
        <v>0</v>
      </c>
      <c r="H86" s="191">
        <v>0</v>
      </c>
      <c r="I86" s="191">
        <v>0</v>
      </c>
      <c r="J86" s="191">
        <v>0</v>
      </c>
      <c r="K86" s="191">
        <v>0</v>
      </c>
      <c r="L86" s="191">
        <v>0</v>
      </c>
      <c r="M86" s="191">
        <v>0</v>
      </c>
      <c r="N86" s="191">
        <v>0</v>
      </c>
      <c r="O86" s="191">
        <v>0</v>
      </c>
      <c r="P86" s="192">
        <v>0</v>
      </c>
      <c r="Q86" s="102"/>
      <c r="R86" s="103"/>
      <c r="S86" s="103"/>
      <c r="T86" s="103"/>
      <c r="U86" s="103"/>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c r="IO86" s="102"/>
      <c r="IP86" s="102"/>
      <c r="IQ86" s="102"/>
      <c r="IR86" s="102"/>
      <c r="IS86" s="102"/>
      <c r="IT86" s="102"/>
      <c r="IU86" s="102"/>
      <c r="IV86" s="102"/>
    </row>
    <row r="87" spans="2:256" ht="16.5" customHeight="1" x14ac:dyDescent="0.25">
      <c r="B87" s="112"/>
      <c r="C87" s="323"/>
      <c r="D87" s="324"/>
      <c r="E87" s="235"/>
      <c r="F87" s="235"/>
      <c r="G87" s="235"/>
      <c r="H87" s="235"/>
      <c r="I87" s="235"/>
      <c r="J87" s="235"/>
      <c r="K87" s="235"/>
      <c r="L87" s="235"/>
      <c r="M87" s="235"/>
      <c r="N87" s="235"/>
      <c r="O87" s="235"/>
      <c r="P87" s="236"/>
      <c r="Q87" s="102"/>
      <c r="R87" s="103"/>
      <c r="S87" s="103"/>
      <c r="T87" s="103"/>
      <c r="U87" s="103"/>
    </row>
    <row r="88" spans="2:256" ht="16.5" customHeight="1" x14ac:dyDescent="0.25">
      <c r="B88" s="288" t="s">
        <v>74</v>
      </c>
      <c r="C88" s="323" t="s">
        <v>60</v>
      </c>
      <c r="D88" s="324"/>
      <c r="E88" s="215">
        <f t="shared" ref="E88:P88" si="11">E76*E77+E79*E80+E82*E83+E85*E86</f>
        <v>0</v>
      </c>
      <c r="F88" s="215">
        <f t="shared" si="11"/>
        <v>0</v>
      </c>
      <c r="G88" s="215">
        <f t="shared" si="11"/>
        <v>0</v>
      </c>
      <c r="H88" s="215">
        <f t="shared" si="11"/>
        <v>0</v>
      </c>
      <c r="I88" s="215">
        <f t="shared" si="11"/>
        <v>0</v>
      </c>
      <c r="J88" s="215">
        <f t="shared" si="11"/>
        <v>0</v>
      </c>
      <c r="K88" s="215">
        <f t="shared" si="11"/>
        <v>0</v>
      </c>
      <c r="L88" s="215">
        <f t="shared" si="11"/>
        <v>0</v>
      </c>
      <c r="M88" s="215">
        <f t="shared" si="11"/>
        <v>0</v>
      </c>
      <c r="N88" s="215">
        <f t="shared" si="11"/>
        <v>0</v>
      </c>
      <c r="O88" s="215">
        <f t="shared" si="11"/>
        <v>0</v>
      </c>
      <c r="P88" s="232">
        <f t="shared" si="11"/>
        <v>0</v>
      </c>
      <c r="Q88" s="102"/>
      <c r="R88" s="103"/>
      <c r="S88" s="103"/>
      <c r="T88" s="103"/>
      <c r="U88" s="103"/>
      <c r="V88" s="101"/>
      <c r="W88" s="101"/>
    </row>
    <row r="89" spans="2:256" ht="16.5" customHeight="1" x14ac:dyDescent="0.25">
      <c r="B89" s="111"/>
      <c r="C89" s="323"/>
      <c r="D89" s="324"/>
      <c r="E89" s="215"/>
      <c r="F89" s="215"/>
      <c r="G89" s="215"/>
      <c r="H89" s="215"/>
      <c r="I89" s="215"/>
      <c r="J89" s="215"/>
      <c r="K89" s="215"/>
      <c r="L89" s="215"/>
      <c r="M89" s="215"/>
      <c r="N89" s="215"/>
      <c r="O89" s="215"/>
      <c r="P89" s="232"/>
      <c r="Q89" s="101"/>
      <c r="R89" s="103"/>
      <c r="S89" s="103"/>
      <c r="T89" s="103"/>
      <c r="U89" s="103"/>
    </row>
    <row r="90" spans="2:256" ht="16.5" customHeight="1" x14ac:dyDescent="0.25">
      <c r="B90" s="86" t="s">
        <v>75</v>
      </c>
      <c r="C90" s="323"/>
      <c r="D90" s="324"/>
      <c r="E90" s="203"/>
      <c r="F90" s="206"/>
      <c r="G90" s="206"/>
      <c r="H90" s="206"/>
      <c r="I90" s="206"/>
      <c r="J90" s="206"/>
      <c r="K90" s="206"/>
      <c r="L90" s="206"/>
      <c r="M90" s="206"/>
      <c r="N90" s="206"/>
      <c r="O90" s="206"/>
      <c r="P90" s="207"/>
      <c r="R90" s="103"/>
      <c r="S90" s="103"/>
      <c r="T90" s="103"/>
      <c r="U90" s="103"/>
    </row>
    <row r="91" spans="2:256" ht="16.5" customHeight="1" x14ac:dyDescent="0.25">
      <c r="B91" s="110" t="s">
        <v>76</v>
      </c>
      <c r="C91" s="323" t="s">
        <v>69</v>
      </c>
      <c r="D91" s="324"/>
      <c r="E91" s="160">
        <v>0</v>
      </c>
      <c r="F91" s="160">
        <v>0</v>
      </c>
      <c r="G91" s="160">
        <v>0</v>
      </c>
      <c r="H91" s="160">
        <v>0</v>
      </c>
      <c r="I91" s="160">
        <v>0</v>
      </c>
      <c r="J91" s="160">
        <v>0</v>
      </c>
      <c r="K91" s="160">
        <v>0</v>
      </c>
      <c r="L91" s="160">
        <v>0</v>
      </c>
      <c r="M91" s="160">
        <v>0</v>
      </c>
      <c r="N91" s="160">
        <v>0</v>
      </c>
      <c r="O91" s="160">
        <v>0</v>
      </c>
      <c r="P91" s="161">
        <v>0</v>
      </c>
      <c r="R91" s="103"/>
      <c r="S91" s="103"/>
      <c r="T91" s="103"/>
      <c r="U91" s="103"/>
    </row>
    <row r="92" spans="2:256" s="109" customFormat="1" ht="16.5" customHeight="1" x14ac:dyDescent="0.25">
      <c r="B92" s="111"/>
      <c r="C92" s="334" t="s">
        <v>70</v>
      </c>
      <c r="D92" s="335"/>
      <c r="E92" s="191">
        <v>0</v>
      </c>
      <c r="F92" s="191">
        <v>0</v>
      </c>
      <c r="G92" s="191">
        <v>0</v>
      </c>
      <c r="H92" s="191">
        <v>0</v>
      </c>
      <c r="I92" s="191">
        <v>0</v>
      </c>
      <c r="J92" s="191">
        <v>0</v>
      </c>
      <c r="K92" s="191">
        <v>0</v>
      </c>
      <c r="L92" s="191">
        <v>0</v>
      </c>
      <c r="M92" s="191">
        <v>0</v>
      </c>
      <c r="N92" s="191">
        <v>0</v>
      </c>
      <c r="O92" s="191">
        <v>0</v>
      </c>
      <c r="P92" s="192">
        <v>0</v>
      </c>
      <c r="Q92" s="69"/>
      <c r="R92" s="103"/>
      <c r="S92" s="103"/>
      <c r="T92" s="103"/>
      <c r="U92" s="103"/>
    </row>
    <row r="93" spans="2:256" s="114" customFormat="1" ht="16.5" customHeight="1" x14ac:dyDescent="0.25">
      <c r="B93" s="111"/>
      <c r="C93" s="323"/>
      <c r="D93" s="324"/>
      <c r="E93" s="215"/>
      <c r="F93" s="215"/>
      <c r="G93" s="215"/>
      <c r="H93" s="215"/>
      <c r="I93" s="215"/>
      <c r="J93" s="215"/>
      <c r="K93" s="215"/>
      <c r="L93" s="215"/>
      <c r="M93" s="215"/>
      <c r="N93" s="215"/>
      <c r="O93" s="215"/>
      <c r="P93" s="232"/>
      <c r="Q93" s="109"/>
      <c r="R93" s="103"/>
      <c r="S93" s="103"/>
      <c r="T93" s="103"/>
      <c r="U93" s="103"/>
    </row>
    <row r="94" spans="2:256" s="114" customFormat="1" ht="16.5" customHeight="1" x14ac:dyDescent="0.25">
      <c r="B94" s="110" t="s">
        <v>77</v>
      </c>
      <c r="C94" s="323" t="s">
        <v>69</v>
      </c>
      <c r="D94" s="324"/>
      <c r="E94" s="160">
        <v>0</v>
      </c>
      <c r="F94" s="160">
        <v>0</v>
      </c>
      <c r="G94" s="160">
        <v>0</v>
      </c>
      <c r="H94" s="160">
        <v>0</v>
      </c>
      <c r="I94" s="160">
        <v>0</v>
      </c>
      <c r="J94" s="160">
        <v>0</v>
      </c>
      <c r="K94" s="160">
        <v>0</v>
      </c>
      <c r="L94" s="160">
        <v>0</v>
      </c>
      <c r="M94" s="160">
        <v>0</v>
      </c>
      <c r="N94" s="160">
        <v>0</v>
      </c>
      <c r="O94" s="160">
        <v>0</v>
      </c>
      <c r="P94" s="161">
        <v>0</v>
      </c>
      <c r="R94" s="103"/>
      <c r="S94" s="103"/>
      <c r="T94" s="103"/>
      <c r="U94" s="103"/>
    </row>
    <row r="95" spans="2:256" s="114" customFormat="1" ht="16.5" customHeight="1" x14ac:dyDescent="0.25">
      <c r="B95" s="111"/>
      <c r="C95" s="334" t="s">
        <v>70</v>
      </c>
      <c r="D95" s="335"/>
      <c r="E95" s="191">
        <v>0</v>
      </c>
      <c r="F95" s="191">
        <v>0</v>
      </c>
      <c r="G95" s="191">
        <v>0</v>
      </c>
      <c r="H95" s="191">
        <v>0</v>
      </c>
      <c r="I95" s="191">
        <v>0</v>
      </c>
      <c r="J95" s="191">
        <v>0</v>
      </c>
      <c r="K95" s="191">
        <v>0</v>
      </c>
      <c r="L95" s="191">
        <v>0</v>
      </c>
      <c r="M95" s="191">
        <v>0</v>
      </c>
      <c r="N95" s="191">
        <v>0</v>
      </c>
      <c r="O95" s="191">
        <v>0</v>
      </c>
      <c r="P95" s="192">
        <v>0</v>
      </c>
      <c r="R95" s="103"/>
      <c r="S95" s="103"/>
      <c r="T95" s="103"/>
      <c r="U95" s="103"/>
    </row>
    <row r="96" spans="2:256" s="114" customFormat="1" ht="16.5" customHeight="1" x14ac:dyDescent="0.25">
      <c r="B96" s="94"/>
      <c r="C96" s="323"/>
      <c r="D96" s="324"/>
      <c r="E96" s="235"/>
      <c r="F96" s="235"/>
      <c r="G96" s="235"/>
      <c r="H96" s="235"/>
      <c r="I96" s="235"/>
      <c r="J96" s="235"/>
      <c r="K96" s="235"/>
      <c r="L96" s="235"/>
      <c r="M96" s="235"/>
      <c r="N96" s="235"/>
      <c r="O96" s="235"/>
      <c r="P96" s="236"/>
      <c r="R96" s="103"/>
      <c r="S96" s="103"/>
      <c r="T96" s="103"/>
      <c r="U96" s="103"/>
    </row>
    <row r="97" spans="2:21" s="114" customFormat="1" ht="16.5" customHeight="1" x14ac:dyDescent="0.25">
      <c r="B97" s="113" t="s">
        <v>78</v>
      </c>
      <c r="C97" s="323" t="s">
        <v>60</v>
      </c>
      <c r="D97" s="324"/>
      <c r="E97" s="215">
        <f>E91*E92+E94*E95</f>
        <v>0</v>
      </c>
      <c r="F97" s="215">
        <f t="shared" ref="F97:P97" si="12">F91*F92+F94*F95</f>
        <v>0</v>
      </c>
      <c r="G97" s="215">
        <f t="shared" si="12"/>
        <v>0</v>
      </c>
      <c r="H97" s="215">
        <f t="shared" si="12"/>
        <v>0</v>
      </c>
      <c r="I97" s="215">
        <f t="shared" si="12"/>
        <v>0</v>
      </c>
      <c r="J97" s="215">
        <f t="shared" si="12"/>
        <v>0</v>
      </c>
      <c r="K97" s="215">
        <f t="shared" si="12"/>
        <v>0</v>
      </c>
      <c r="L97" s="215">
        <f t="shared" si="12"/>
        <v>0</v>
      </c>
      <c r="M97" s="215">
        <f t="shared" si="12"/>
        <v>0</v>
      </c>
      <c r="N97" s="215">
        <f t="shared" si="12"/>
        <v>0</v>
      </c>
      <c r="O97" s="215">
        <f t="shared" si="12"/>
        <v>0</v>
      </c>
      <c r="P97" s="232">
        <f t="shared" si="12"/>
        <v>0</v>
      </c>
      <c r="R97" s="103"/>
      <c r="S97" s="103"/>
      <c r="T97" s="103"/>
      <c r="U97" s="103"/>
    </row>
    <row r="98" spans="2:21" s="114" customFormat="1" ht="16.5" customHeight="1" x14ac:dyDescent="0.25">
      <c r="B98" s="115" t="s">
        <v>79</v>
      </c>
      <c r="C98" s="323"/>
      <c r="D98" s="324"/>
      <c r="E98" s="237"/>
      <c r="F98" s="237"/>
      <c r="G98" s="237"/>
      <c r="H98" s="237"/>
      <c r="I98" s="237"/>
      <c r="J98" s="237"/>
      <c r="K98" s="237"/>
      <c r="L98" s="237"/>
      <c r="M98" s="237"/>
      <c r="N98" s="237"/>
      <c r="O98" s="237"/>
      <c r="P98" s="238"/>
      <c r="R98" s="103"/>
      <c r="S98" s="103"/>
      <c r="T98" s="103"/>
      <c r="U98" s="103"/>
    </row>
    <row r="99" spans="2:21" s="109" customFormat="1" ht="16.5" customHeight="1" x14ac:dyDescent="0.25">
      <c r="B99" s="92" t="s">
        <v>80</v>
      </c>
      <c r="C99" s="323" t="s">
        <v>60</v>
      </c>
      <c r="D99" s="324"/>
      <c r="E99" s="216">
        <f t="shared" ref="E99:P99" si="13">E66+E97+E88-E33</f>
        <v>0</v>
      </c>
      <c r="F99" s="216">
        <f t="shared" si="13"/>
        <v>0</v>
      </c>
      <c r="G99" s="216">
        <f t="shared" si="13"/>
        <v>0</v>
      </c>
      <c r="H99" s="216">
        <f t="shared" si="13"/>
        <v>0</v>
      </c>
      <c r="I99" s="216">
        <f t="shared" si="13"/>
        <v>0</v>
      </c>
      <c r="J99" s="216">
        <f t="shared" si="13"/>
        <v>0</v>
      </c>
      <c r="K99" s="216">
        <f t="shared" si="13"/>
        <v>0</v>
      </c>
      <c r="L99" s="216">
        <f t="shared" si="13"/>
        <v>0</v>
      </c>
      <c r="M99" s="216">
        <f t="shared" si="13"/>
        <v>0</v>
      </c>
      <c r="N99" s="216">
        <f t="shared" si="13"/>
        <v>0</v>
      </c>
      <c r="O99" s="216">
        <f t="shared" si="13"/>
        <v>0</v>
      </c>
      <c r="P99" s="217">
        <f t="shared" si="13"/>
        <v>0</v>
      </c>
      <c r="Q99" s="114"/>
      <c r="R99" s="103"/>
      <c r="S99" s="103"/>
      <c r="T99" s="103"/>
      <c r="U99" s="103"/>
    </row>
    <row r="100" spans="2:21" s="109" customFormat="1" ht="16.5" customHeight="1" x14ac:dyDescent="0.25">
      <c r="B100" s="77"/>
      <c r="C100" s="323" t="s">
        <v>36</v>
      </c>
      <c r="D100" s="324"/>
      <c r="E100" s="216" t="str">
        <f>IFERROR(E99/E14,"0")</f>
        <v>0</v>
      </c>
      <c r="F100" s="216" t="str">
        <f t="shared" ref="F100:P100" si="14">IFERROR(F99/F14,"0")</f>
        <v>0</v>
      </c>
      <c r="G100" s="216" t="str">
        <f t="shared" si="14"/>
        <v>0</v>
      </c>
      <c r="H100" s="216" t="str">
        <f t="shared" si="14"/>
        <v>0</v>
      </c>
      <c r="I100" s="216" t="str">
        <f t="shared" si="14"/>
        <v>0</v>
      </c>
      <c r="J100" s="216" t="str">
        <f t="shared" si="14"/>
        <v>0</v>
      </c>
      <c r="K100" s="216" t="str">
        <f t="shared" si="14"/>
        <v>0</v>
      </c>
      <c r="L100" s="216" t="str">
        <f t="shared" si="14"/>
        <v>0</v>
      </c>
      <c r="M100" s="216" t="str">
        <f t="shared" si="14"/>
        <v>0</v>
      </c>
      <c r="N100" s="216" t="str">
        <f t="shared" si="14"/>
        <v>0</v>
      </c>
      <c r="O100" s="216" t="str">
        <f t="shared" si="14"/>
        <v>0</v>
      </c>
      <c r="P100" s="217" t="str">
        <f t="shared" si="14"/>
        <v>0</v>
      </c>
      <c r="R100" s="103"/>
      <c r="S100" s="103"/>
      <c r="T100" s="103"/>
      <c r="U100" s="103"/>
    </row>
    <row r="101" spans="2:21" s="109" customFormat="1" ht="16.5" customHeight="1" thickBot="1" x14ac:dyDescent="0.3">
      <c r="B101" s="92"/>
      <c r="C101" s="323"/>
      <c r="D101" s="324"/>
      <c r="E101" s="203"/>
      <c r="F101" s="206"/>
      <c r="G101" s="206"/>
      <c r="H101" s="206"/>
      <c r="I101" s="206"/>
      <c r="J101" s="206"/>
      <c r="K101" s="206"/>
      <c r="L101" s="206"/>
      <c r="M101" s="206"/>
      <c r="N101" s="206"/>
      <c r="O101" s="206"/>
      <c r="P101" s="207"/>
      <c r="R101" s="103"/>
      <c r="S101" s="103"/>
      <c r="T101" s="103"/>
      <c r="U101" s="103"/>
    </row>
    <row r="102" spans="2:21" s="117" customFormat="1" ht="26.25" customHeight="1" thickBot="1" x14ac:dyDescent="0.3">
      <c r="B102" s="116" t="s">
        <v>81</v>
      </c>
      <c r="C102" s="325" t="s">
        <v>66</v>
      </c>
      <c r="D102" s="326"/>
      <c r="E102" s="239" t="str">
        <f>IFERROR(E10+((E99*E7)/E14)-((E72*E73)/E14),"0")</f>
        <v>0</v>
      </c>
      <c r="F102" s="239" t="str">
        <f>IFERROR((E102+(F99*F7)/F14)-((F72*F73)/F14),"0")</f>
        <v>0</v>
      </c>
      <c r="G102" s="239" t="str">
        <f t="shared" ref="G102:P102" si="15">IFERROR((F102+(G99*G7)/G14)-((G72*G73)/G14),"0")</f>
        <v>0</v>
      </c>
      <c r="H102" s="239" t="str">
        <f t="shared" si="15"/>
        <v>0</v>
      </c>
      <c r="I102" s="239" t="str">
        <f t="shared" si="15"/>
        <v>0</v>
      </c>
      <c r="J102" s="239" t="str">
        <f t="shared" si="15"/>
        <v>0</v>
      </c>
      <c r="K102" s="239" t="str">
        <f t="shared" si="15"/>
        <v>0</v>
      </c>
      <c r="L102" s="239" t="str">
        <f t="shared" si="15"/>
        <v>0</v>
      </c>
      <c r="M102" s="239" t="str">
        <f t="shared" si="15"/>
        <v>0</v>
      </c>
      <c r="N102" s="239" t="str">
        <f t="shared" si="15"/>
        <v>0</v>
      </c>
      <c r="O102" s="239" t="str">
        <f t="shared" si="15"/>
        <v>0</v>
      </c>
      <c r="P102" s="240" t="str">
        <f t="shared" si="15"/>
        <v>0</v>
      </c>
      <c r="R102" s="118"/>
      <c r="S102" s="118"/>
      <c r="T102" s="118"/>
      <c r="U102" s="118"/>
    </row>
    <row r="103" spans="2:21" s="117" customFormat="1" ht="17.25" customHeight="1" thickTop="1" x14ac:dyDescent="0.25">
      <c r="B103" s="119"/>
      <c r="C103" s="120"/>
      <c r="D103" s="120"/>
      <c r="E103" s="121"/>
      <c r="F103" s="121"/>
      <c r="G103" s="121"/>
      <c r="H103" s="121"/>
      <c r="I103" s="121"/>
      <c r="J103" s="121"/>
      <c r="K103" s="121"/>
      <c r="L103" s="121"/>
      <c r="M103" s="121"/>
      <c r="N103" s="121"/>
      <c r="O103" s="121"/>
      <c r="P103" s="121"/>
      <c r="R103" s="118"/>
      <c r="S103" s="118"/>
      <c r="T103" s="118"/>
      <c r="U103" s="118"/>
    </row>
    <row r="104" spans="2:21" ht="16.5" thickBot="1" x14ac:dyDescent="0.3">
      <c r="E104" s="122"/>
      <c r="F104" s="122"/>
      <c r="G104" s="122"/>
      <c r="H104" s="122"/>
      <c r="I104" s="122"/>
      <c r="J104" s="122"/>
      <c r="K104" s="122"/>
      <c r="L104" s="122"/>
      <c r="M104" s="122"/>
      <c r="N104" s="122"/>
      <c r="O104" s="122"/>
      <c r="P104" s="122"/>
      <c r="R104" s="103"/>
      <c r="S104" s="103"/>
      <c r="T104" s="103"/>
      <c r="U104" s="103"/>
    </row>
    <row r="105" spans="2:21" ht="16.5" customHeight="1" thickTop="1" x14ac:dyDescent="0.25">
      <c r="B105" s="123" t="s">
        <v>82</v>
      </c>
      <c r="C105" s="124"/>
      <c r="D105" s="327"/>
      <c r="E105" s="328"/>
      <c r="R105" s="103"/>
      <c r="S105" s="103"/>
      <c r="T105" s="103"/>
      <c r="U105" s="103"/>
    </row>
    <row r="106" spans="2:21" ht="28.5" customHeight="1" x14ac:dyDescent="0.25">
      <c r="B106" s="329" t="s">
        <v>83</v>
      </c>
      <c r="C106" s="330"/>
      <c r="D106" s="330"/>
      <c r="E106" s="331"/>
      <c r="R106" s="103"/>
      <c r="S106" s="103"/>
      <c r="T106" s="103"/>
      <c r="U106" s="103"/>
    </row>
    <row r="107" spans="2:21" ht="16.5" customHeight="1" x14ac:dyDescent="0.25">
      <c r="B107" s="86" t="s">
        <v>84</v>
      </c>
      <c r="C107" s="76"/>
      <c r="D107" s="332"/>
      <c r="E107" s="333"/>
      <c r="R107" s="103"/>
      <c r="S107" s="103"/>
      <c r="T107" s="103"/>
      <c r="U107" s="103"/>
    </row>
    <row r="108" spans="2:21" ht="16.5" customHeight="1" x14ac:dyDescent="0.25">
      <c r="B108" s="94" t="s">
        <v>85</v>
      </c>
      <c r="C108" s="241">
        <f>E12</f>
        <v>0</v>
      </c>
      <c r="D108" s="321" t="s">
        <v>64</v>
      </c>
      <c r="E108" s="322"/>
      <c r="R108" s="103"/>
      <c r="S108" s="103"/>
      <c r="T108" s="103"/>
      <c r="U108" s="103"/>
    </row>
    <row r="109" spans="2:21" ht="16.5" customHeight="1" x14ac:dyDescent="0.25">
      <c r="B109" s="94" t="s">
        <v>86</v>
      </c>
      <c r="C109" s="241">
        <f>SUMPRODUCT(E14:P14,E$7:P$7)/SUM(E7:P7)</f>
        <v>0</v>
      </c>
      <c r="D109" s="321" t="s">
        <v>64</v>
      </c>
      <c r="E109" s="322"/>
      <c r="J109" s="101"/>
      <c r="K109" s="101"/>
      <c r="L109" s="101"/>
      <c r="M109" s="101"/>
      <c r="N109" s="101"/>
      <c r="O109" s="101"/>
      <c r="P109" s="101"/>
      <c r="R109" s="103"/>
      <c r="S109" s="103"/>
      <c r="T109" s="103"/>
      <c r="U109" s="103"/>
    </row>
    <row r="110" spans="2:21" ht="16.5" customHeight="1" x14ac:dyDescent="0.25">
      <c r="B110" s="94" t="s">
        <v>87</v>
      </c>
      <c r="C110" s="242">
        <f>SUMPRODUCT(E35:P35,E$7:P$7)/SUM(E7:P7)</f>
        <v>0</v>
      </c>
      <c r="D110" s="321" t="s">
        <v>88</v>
      </c>
      <c r="E110" s="322"/>
      <c r="J110" s="101"/>
      <c r="K110" s="101"/>
      <c r="L110" s="101"/>
      <c r="M110" s="101"/>
      <c r="N110" s="101"/>
      <c r="O110" s="101"/>
      <c r="P110" s="101"/>
      <c r="R110" s="103"/>
      <c r="S110" s="103"/>
      <c r="T110" s="103"/>
      <c r="U110" s="103"/>
    </row>
    <row r="111" spans="2:21" ht="16.5" customHeight="1" x14ac:dyDescent="0.25">
      <c r="B111" s="94"/>
      <c r="C111" s="243"/>
      <c r="D111" s="321"/>
      <c r="E111" s="322"/>
      <c r="H111" s="101"/>
      <c r="I111" s="101"/>
      <c r="J111" s="101"/>
      <c r="K111" s="101"/>
      <c r="L111" s="101"/>
      <c r="M111" s="101"/>
      <c r="N111" s="101"/>
      <c r="O111" s="101"/>
      <c r="P111" s="101"/>
      <c r="R111" s="103"/>
      <c r="S111" s="103"/>
      <c r="T111" s="103"/>
      <c r="U111" s="103"/>
    </row>
    <row r="112" spans="2:21" ht="16.5" customHeight="1" x14ac:dyDescent="0.25">
      <c r="B112" s="86" t="s">
        <v>89</v>
      </c>
      <c r="C112" s="243"/>
      <c r="D112" s="321"/>
      <c r="E112" s="322"/>
    </row>
    <row r="113" spans="2:5" ht="16.5" customHeight="1" x14ac:dyDescent="0.2">
      <c r="B113" s="94" t="s">
        <v>90</v>
      </c>
      <c r="C113" s="241">
        <f>SUMPRODUCT(E40:P40,E$7:P$7)/1000</f>
        <v>0</v>
      </c>
      <c r="D113" s="321" t="s">
        <v>91</v>
      </c>
      <c r="E113" s="322"/>
    </row>
    <row r="114" spans="2:5" ht="16.5" customHeight="1" x14ac:dyDescent="0.2">
      <c r="B114" s="94" t="s">
        <v>92</v>
      </c>
      <c r="C114" s="244" t="str">
        <f>IFERROR(SUM(E43:P43)/E12,"0")</f>
        <v>0</v>
      </c>
      <c r="D114" s="139" t="s">
        <v>93</v>
      </c>
      <c r="E114" s="140"/>
    </row>
    <row r="115" spans="2:5" ht="16.5" customHeight="1" x14ac:dyDescent="0.2">
      <c r="B115" s="125" t="s">
        <v>94</v>
      </c>
      <c r="C115" s="241" t="str">
        <f>IFERROR(C113+(SUMPRODUCT(E63:P63,E$7:P$7)/1000)/E12,"0")</f>
        <v>0</v>
      </c>
      <c r="D115" s="321" t="s">
        <v>91</v>
      </c>
      <c r="E115" s="322"/>
    </row>
    <row r="116" spans="2:5" ht="16.5" customHeight="1" x14ac:dyDescent="0.2">
      <c r="B116" s="125" t="s">
        <v>95</v>
      </c>
      <c r="C116" s="244" t="str">
        <f>IFERROR(((C115-C113)*1000)/C114,"0")</f>
        <v>0</v>
      </c>
      <c r="D116" s="139" t="s">
        <v>41</v>
      </c>
      <c r="E116" s="140"/>
    </row>
    <row r="117" spans="2:5" ht="16.5" customHeight="1" x14ac:dyDescent="0.2">
      <c r="B117" s="94"/>
      <c r="C117" s="245"/>
      <c r="D117" s="321"/>
      <c r="E117" s="322"/>
    </row>
    <row r="118" spans="2:5" ht="16.5" customHeight="1" x14ac:dyDescent="0.2">
      <c r="B118" s="94" t="s">
        <v>96</v>
      </c>
      <c r="C118" s="246">
        <f>SUMPRODUCT(E72:P72,E73:P73)/1000</f>
        <v>0</v>
      </c>
      <c r="D118" s="321" t="s">
        <v>97</v>
      </c>
      <c r="E118" s="322"/>
    </row>
    <row r="119" spans="2:5" ht="16.5" customHeight="1" x14ac:dyDescent="0.25">
      <c r="B119" s="94" t="s">
        <v>98</v>
      </c>
      <c r="C119" s="285">
        <v>0.2</v>
      </c>
      <c r="D119" s="321"/>
      <c r="E119" s="322"/>
    </row>
    <row r="120" spans="2:5" ht="16.5" customHeight="1" x14ac:dyDescent="0.2">
      <c r="B120" s="94" t="s">
        <v>99</v>
      </c>
      <c r="C120" s="246">
        <f>C118*(1-C119)</f>
        <v>0</v>
      </c>
      <c r="D120" s="321" t="s">
        <v>97</v>
      </c>
      <c r="E120" s="322"/>
    </row>
    <row r="121" spans="2:5" ht="16.5" customHeight="1" x14ac:dyDescent="0.2">
      <c r="B121" s="94"/>
      <c r="C121" s="243"/>
      <c r="D121" s="321"/>
      <c r="E121" s="322"/>
    </row>
    <row r="122" spans="2:5" ht="16.5" customHeight="1" x14ac:dyDescent="0.25">
      <c r="B122" s="86" t="s">
        <v>100</v>
      </c>
      <c r="C122" s="243"/>
      <c r="D122" s="321"/>
      <c r="E122" s="322"/>
    </row>
    <row r="123" spans="2:5" ht="16.5" customHeight="1" x14ac:dyDescent="0.2">
      <c r="B123" s="94" t="str">
        <f>B76</f>
        <v>Supplement 1:</v>
      </c>
      <c r="C123" s="241">
        <f>SUMPRODUCT(E76:P76,E$7:P$7)/1000</f>
        <v>0</v>
      </c>
      <c r="D123" s="321" t="s">
        <v>97</v>
      </c>
      <c r="E123" s="322"/>
    </row>
    <row r="124" spans="2:5" ht="16.5" customHeight="1" x14ac:dyDescent="0.2">
      <c r="B124" s="94" t="str">
        <f>B79</f>
        <v>Supplement 2:</v>
      </c>
      <c r="C124" s="241">
        <f>SUMPRODUCT(E79:P79,E$7:P$7)/1000</f>
        <v>0</v>
      </c>
      <c r="D124" s="321" t="s">
        <v>97</v>
      </c>
      <c r="E124" s="322"/>
    </row>
    <row r="125" spans="2:5" ht="16.5" customHeight="1" x14ac:dyDescent="0.2">
      <c r="B125" s="94" t="str">
        <f>B82</f>
        <v>Supplement 3:</v>
      </c>
      <c r="C125" s="241">
        <f>SUMPRODUCT(E82:P82,E$7:P$7)/1000</f>
        <v>0</v>
      </c>
      <c r="D125" s="321" t="s">
        <v>97</v>
      </c>
      <c r="E125" s="322"/>
    </row>
    <row r="126" spans="2:5" ht="16.5" customHeight="1" x14ac:dyDescent="0.2">
      <c r="B126" s="94" t="str">
        <f>B85</f>
        <v>Supplement 4:</v>
      </c>
      <c r="C126" s="241">
        <f>SUMPRODUCT(E85:P85,E$7:P$7)/1000</f>
        <v>0</v>
      </c>
      <c r="D126" s="321" t="s">
        <v>97</v>
      </c>
      <c r="E126" s="322"/>
    </row>
    <row r="127" spans="2:5" ht="16.5" customHeight="1" x14ac:dyDescent="0.2">
      <c r="B127" s="94" t="s">
        <v>101</v>
      </c>
      <c r="C127" s="241">
        <f>SUM(C123:C126)</f>
        <v>0</v>
      </c>
      <c r="D127" s="321" t="s">
        <v>97</v>
      </c>
      <c r="E127" s="322"/>
    </row>
    <row r="128" spans="2:5" ht="16.5" customHeight="1" x14ac:dyDescent="0.2">
      <c r="B128" s="94" t="s">
        <v>102</v>
      </c>
      <c r="C128" s="242" t="str">
        <f>IFERROR(C127/C109,"0")</f>
        <v>0</v>
      </c>
      <c r="D128" s="321" t="s">
        <v>91</v>
      </c>
      <c r="E128" s="322"/>
    </row>
    <row r="129" spans="2:5" ht="16.5" customHeight="1" x14ac:dyDescent="0.2">
      <c r="B129" s="94" t="s">
        <v>103</v>
      </c>
      <c r="C129" s="247">
        <f>IF(C127&gt;0,(SUMPRODUCT(E88:P88,E$7:P$7)/1000)/C127,0)</f>
        <v>0</v>
      </c>
      <c r="D129" s="321"/>
      <c r="E129" s="322"/>
    </row>
    <row r="130" spans="2:5" ht="16.5" customHeight="1" x14ac:dyDescent="0.2">
      <c r="B130" s="94" t="s">
        <v>104</v>
      </c>
      <c r="C130" s="248">
        <f>C128*C129</f>
        <v>0</v>
      </c>
      <c r="D130" s="321" t="s">
        <v>91</v>
      </c>
      <c r="E130" s="322"/>
    </row>
    <row r="131" spans="2:5" ht="16.5" customHeight="1" x14ac:dyDescent="0.2">
      <c r="B131" s="94"/>
      <c r="C131" s="243"/>
      <c r="D131" s="321"/>
      <c r="E131" s="322"/>
    </row>
    <row r="132" spans="2:5" ht="16.5" customHeight="1" x14ac:dyDescent="0.25">
      <c r="B132" s="86" t="s">
        <v>105</v>
      </c>
      <c r="C132" s="243"/>
      <c r="D132" s="321"/>
      <c r="E132" s="322"/>
    </row>
    <row r="133" spans="2:5" ht="16.5" customHeight="1" x14ac:dyDescent="0.2">
      <c r="B133" s="94" t="str">
        <f>B91</f>
        <v>Crop 1</v>
      </c>
      <c r="C133" s="241">
        <f>SUMPRODUCT(E91:P91,E$7:P$7)/1000</f>
        <v>0</v>
      </c>
      <c r="D133" s="321" t="s">
        <v>97</v>
      </c>
      <c r="E133" s="322"/>
    </row>
    <row r="134" spans="2:5" ht="16.5" customHeight="1" x14ac:dyDescent="0.2">
      <c r="B134" s="94" t="str">
        <f>B94</f>
        <v>Crop 2</v>
      </c>
      <c r="C134" s="241">
        <f>SUMPRODUCT(E94:P94,E$7:P$7)/1000</f>
        <v>0</v>
      </c>
      <c r="D134" s="321" t="s">
        <v>97</v>
      </c>
      <c r="E134" s="322"/>
    </row>
    <row r="135" spans="2:5" ht="16.5" customHeight="1" x14ac:dyDescent="0.2">
      <c r="B135" s="94" t="s">
        <v>106</v>
      </c>
      <c r="C135" s="241">
        <f>SUM(C133:C134)</f>
        <v>0</v>
      </c>
      <c r="D135" s="321" t="s">
        <v>97</v>
      </c>
      <c r="E135" s="322"/>
    </row>
    <row r="136" spans="2:5" ht="16.5" customHeight="1" x14ac:dyDescent="0.2">
      <c r="B136" s="94" t="s">
        <v>107</v>
      </c>
      <c r="C136" s="242" t="str">
        <f>IFERROR(C135/C109,"0")</f>
        <v>0</v>
      </c>
      <c r="D136" s="321" t="s">
        <v>91</v>
      </c>
      <c r="E136" s="322"/>
    </row>
    <row r="137" spans="2:5" ht="16.5" customHeight="1" x14ac:dyDescent="0.2">
      <c r="B137" s="94" t="s">
        <v>108</v>
      </c>
      <c r="C137" s="247">
        <f>IF(C135&gt;0,(SUMPRODUCT(E97:P97,E$7:P$7)/1000)/C135,0)</f>
        <v>0</v>
      </c>
      <c r="D137" s="321"/>
      <c r="E137" s="322"/>
    </row>
    <row r="138" spans="2:5" ht="16.5" customHeight="1" x14ac:dyDescent="0.2">
      <c r="B138" s="94" t="s">
        <v>109</v>
      </c>
      <c r="C138" s="248">
        <f>C136*C137</f>
        <v>0</v>
      </c>
      <c r="D138" s="321" t="s">
        <v>91</v>
      </c>
      <c r="E138" s="322"/>
    </row>
    <row r="139" spans="2:5" ht="16.5" customHeight="1" thickBot="1" x14ac:dyDescent="0.25">
      <c r="B139" s="126"/>
      <c r="C139" s="127"/>
      <c r="D139" s="340"/>
      <c r="E139" s="341"/>
    </row>
    <row r="140" spans="2:5" ht="15.75" thickTop="1" x14ac:dyDescent="0.2"/>
    <row r="146" ht="16.5" customHeight="1" x14ac:dyDescent="0.2"/>
  </sheetData>
  <mergeCells count="133">
    <mergeCell ref="D138:E138"/>
    <mergeCell ref="D139:E139"/>
    <mergeCell ref="C3:D3"/>
    <mergeCell ref="H3:I3"/>
    <mergeCell ref="C4:D4"/>
    <mergeCell ref="H4:I4"/>
    <mergeCell ref="C6:D6"/>
    <mergeCell ref="B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D105:E105"/>
    <mergeCell ref="B106:E106"/>
    <mergeCell ref="D107:E107"/>
    <mergeCell ref="D108:E108"/>
    <mergeCell ref="D109:E109"/>
    <mergeCell ref="D110:E110"/>
    <mergeCell ref="D111:E111"/>
    <mergeCell ref="D112:E112"/>
    <mergeCell ref="D113:E113"/>
    <mergeCell ref="D115:E115"/>
    <mergeCell ref="D117:E117"/>
    <mergeCell ref="D118:E118"/>
    <mergeCell ref="D119:E119"/>
    <mergeCell ref="D120:E120"/>
    <mergeCell ref="D121:E121"/>
    <mergeCell ref="D122:E122"/>
    <mergeCell ref="D123:E123"/>
    <mergeCell ref="D124:E124"/>
    <mergeCell ref="D125:E125"/>
    <mergeCell ref="D126:E126"/>
    <mergeCell ref="D127:E127"/>
    <mergeCell ref="D137:E137"/>
    <mergeCell ref="D128:E128"/>
    <mergeCell ref="D129:E129"/>
    <mergeCell ref="D130:E130"/>
    <mergeCell ref="D131:E131"/>
    <mergeCell ref="D132:E132"/>
    <mergeCell ref="D133:E133"/>
    <mergeCell ref="D134:E134"/>
    <mergeCell ref="D135:E135"/>
    <mergeCell ref="D136:E136"/>
  </mergeCells>
  <pageMargins left="0.7" right="0.7" top="0.75" bottom="0.75" header="0.3" footer="0.3"/>
  <pageSetup paperSize="9" orientation="portrait" r:id="rId1"/>
  <ignoredErrors>
    <ignoredError sqref="E8:P102 C108:C138"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Feed Budget</vt:lpstr>
      <vt:lpstr>Graphs</vt:lpstr>
      <vt:lpstr>Unlocked Feed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Taylor</dc:creator>
  <cp:lastModifiedBy>Ashley Greenwood</cp:lastModifiedBy>
  <dcterms:created xsi:type="dcterms:W3CDTF">2016-12-18T21:11:49Z</dcterms:created>
  <dcterms:modified xsi:type="dcterms:W3CDTF">2023-12-12T20:01:02Z</dcterms:modified>
</cp:coreProperties>
</file>