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defaultThemeVersion="124226"/>
  <mc:AlternateContent xmlns:mc="http://schemas.openxmlformats.org/markup-compatibility/2006">
    <mc:Choice Requires="x15">
      <x15ac:absPath xmlns:x15ac="http://schemas.microsoft.com/office/spreadsheetml/2010/11/ac" url="C:\Users\peels\Documents\"/>
    </mc:Choice>
  </mc:AlternateContent>
  <bookViews>
    <workbookView xWindow="0" yWindow="0" windowWidth="25200" windowHeight="13335"/>
  </bookViews>
  <sheets>
    <sheet name="Template (per ha)" sheetId="3" r:id="rId1"/>
    <sheet name="Autumn Example" sheetId="6" r:id="rId2"/>
    <sheet name="Winter Example" sheetId="8" r:id="rId3"/>
    <sheet name="Spring Example" sheetId="12" r:id="rId4"/>
  </sheets>
  <definedNames>
    <definedName name="_xlnm.Print_Area" localSheetId="1">'Autumn Example'!$B$1:$AA$62</definedName>
    <definedName name="_xlnm.Print_Area" localSheetId="3">'Spring Example'!$B$1:$AB$62</definedName>
    <definedName name="_xlnm.Print_Area" localSheetId="0">'Template (per ha)'!$B$1:$S$94</definedName>
    <definedName name="_xlnm.Print_Area" localSheetId="2">'Winter Example'!$B$1:$AC$62</definedName>
  </definedNames>
  <calcPr calcId="171027" iterate="1" iterateDelta="1E-4"/>
</workbook>
</file>

<file path=xl/calcChain.xml><?xml version="1.0" encoding="utf-8"?>
<calcChain xmlns="http://schemas.openxmlformats.org/spreadsheetml/2006/main">
  <c r="X14" i="12" l="1"/>
  <c r="X15" i="12"/>
  <c r="X16" i="12"/>
  <c r="X17" i="12"/>
  <c r="Y17" i="12" s="1"/>
  <c r="X13" i="12"/>
  <c r="W14" i="12"/>
  <c r="W15" i="12"/>
  <c r="W16" i="12"/>
  <c r="W17" i="12"/>
  <c r="W13" i="12"/>
  <c r="Y13" i="12" s="1"/>
  <c r="S49" i="12"/>
  <c r="N49" i="12"/>
  <c r="S48" i="12"/>
  <c r="N48" i="12"/>
  <c r="S47" i="12"/>
  <c r="S50" i="12" s="1"/>
  <c r="S51" i="12" s="1"/>
  <c r="N47" i="12"/>
  <c r="H43" i="12"/>
  <c r="H42" i="12"/>
  <c r="H41" i="12"/>
  <c r="S40" i="12"/>
  <c r="H40" i="12"/>
  <c r="S39" i="12"/>
  <c r="H39" i="12"/>
  <c r="S38" i="12"/>
  <c r="H38" i="12"/>
  <c r="S37" i="12"/>
  <c r="W34" i="12"/>
  <c r="W32" i="12"/>
  <c r="X32" i="12" s="1"/>
  <c r="W31" i="12"/>
  <c r="S31" i="12"/>
  <c r="W30" i="12"/>
  <c r="X30" i="12" s="1"/>
  <c r="S30" i="12"/>
  <c r="W29" i="12"/>
  <c r="H29" i="12"/>
  <c r="W28" i="12"/>
  <c r="X27" i="12" s="1"/>
  <c r="H28" i="12"/>
  <c r="W27" i="12"/>
  <c r="H27" i="12"/>
  <c r="W26" i="12"/>
  <c r="W25" i="12"/>
  <c r="S11" i="12" s="1"/>
  <c r="J23" i="12"/>
  <c r="S19" i="12"/>
  <c r="H19" i="12"/>
  <c r="S18" i="12"/>
  <c r="H18" i="12"/>
  <c r="H17" i="12"/>
  <c r="S16" i="12"/>
  <c r="H16" i="12"/>
  <c r="S15" i="12"/>
  <c r="H15" i="12"/>
  <c r="S14" i="12"/>
  <c r="H14" i="12"/>
  <c r="S13" i="12"/>
  <c r="H13" i="12"/>
  <c r="H12" i="12"/>
  <c r="H11" i="12"/>
  <c r="H30" i="12" l="1"/>
  <c r="Y16" i="12"/>
  <c r="X28" i="12"/>
  <c r="S41" i="12"/>
  <c r="S42" i="12" s="1"/>
  <c r="Y15" i="12"/>
  <c r="X25" i="12"/>
  <c r="X31" i="12"/>
  <c r="H46" i="12"/>
  <c r="Y14" i="12"/>
  <c r="H44" i="12"/>
  <c r="H20" i="12"/>
  <c r="H22" i="12" s="1"/>
  <c r="S26" i="12"/>
  <c r="S29" i="12"/>
  <c r="S28" i="12"/>
  <c r="S17" i="12"/>
  <c r="X26" i="12"/>
  <c r="S12" i="12"/>
  <c r="X29" i="12"/>
  <c r="H35" i="12" l="1"/>
  <c r="H53" i="12" s="1"/>
  <c r="H55" i="12" s="1"/>
  <c r="S20" i="12"/>
  <c r="S22" i="12" s="1"/>
  <c r="S27" i="12"/>
  <c r="S32" i="12" s="1"/>
  <c r="S34" i="12" s="1"/>
  <c r="S38" i="8"/>
  <c r="S53" i="12" l="1"/>
  <c r="S48" i="8"/>
  <c r="N48" i="8"/>
  <c r="S55" i="12" l="1"/>
  <c r="L58" i="12"/>
  <c r="L59" i="12" l="1"/>
  <c r="H58" i="12"/>
  <c r="H59" i="12" s="1"/>
  <c r="S49" i="8" l="1"/>
  <c r="N49" i="8"/>
  <c r="S47" i="8"/>
  <c r="N47" i="8"/>
  <c r="H43" i="8"/>
  <c r="H42" i="8"/>
  <c r="H41" i="8"/>
  <c r="S40" i="8"/>
  <c r="H40" i="8"/>
  <c r="S39" i="8"/>
  <c r="H39" i="8"/>
  <c r="H38" i="8"/>
  <c r="H46" i="8" s="1"/>
  <c r="S37" i="8"/>
  <c r="S31" i="8"/>
  <c r="S30" i="8"/>
  <c r="S29" i="8"/>
  <c r="H29" i="8"/>
  <c r="S28" i="8"/>
  <c r="H28" i="8"/>
  <c r="H30" i="8" s="1"/>
  <c r="S27" i="8"/>
  <c r="H27" i="8"/>
  <c r="S26" i="8"/>
  <c r="J23" i="8"/>
  <c r="S19" i="8"/>
  <c r="H19" i="8"/>
  <c r="S18" i="8"/>
  <c r="H18" i="8"/>
  <c r="S17" i="8"/>
  <c r="H17" i="8"/>
  <c r="S16" i="8"/>
  <c r="H16" i="8"/>
  <c r="S15" i="8"/>
  <c r="H15" i="8"/>
  <c r="S14" i="8"/>
  <c r="H14" i="8"/>
  <c r="S13" i="8"/>
  <c r="H13" i="8"/>
  <c r="S12" i="8"/>
  <c r="H12" i="8"/>
  <c r="S11" i="8"/>
  <c r="H11" i="8"/>
  <c r="S26" i="6"/>
  <c r="S48" i="6"/>
  <c r="S47" i="6"/>
  <c r="S12" i="6"/>
  <c r="S13" i="6"/>
  <c r="S14" i="6"/>
  <c r="S15" i="6"/>
  <c r="S16" i="6"/>
  <c r="S17" i="6"/>
  <c r="S18" i="6"/>
  <c r="S19" i="6"/>
  <c r="S49" i="6"/>
  <c r="N49" i="6"/>
  <c r="N48" i="6"/>
  <c r="N47" i="6"/>
  <c r="H43" i="6"/>
  <c r="H42" i="6"/>
  <c r="H41" i="6"/>
  <c r="S40" i="6"/>
  <c r="H40" i="6"/>
  <c r="S39" i="6"/>
  <c r="H39" i="6"/>
  <c r="S38" i="6"/>
  <c r="H38" i="6"/>
  <c r="S37" i="6"/>
  <c r="S41" i="6" s="1"/>
  <c r="S42" i="6" s="1"/>
  <c r="S31" i="6"/>
  <c r="S30" i="6"/>
  <c r="S29" i="6"/>
  <c r="H29" i="6"/>
  <c r="S28" i="6"/>
  <c r="H28" i="6"/>
  <c r="S27" i="6"/>
  <c r="H27" i="6"/>
  <c r="J23" i="6"/>
  <c r="H19" i="6"/>
  <c r="H18" i="6"/>
  <c r="H17" i="6"/>
  <c r="H16" i="6"/>
  <c r="H15" i="6"/>
  <c r="H14" i="6"/>
  <c r="H13" i="6"/>
  <c r="H12" i="6"/>
  <c r="S11" i="6"/>
  <c r="H11" i="6"/>
  <c r="H39" i="3"/>
  <c r="H40" i="3"/>
  <c r="H41" i="3"/>
  <c r="H42" i="3"/>
  <c r="H43" i="3"/>
  <c r="H38" i="3"/>
  <c r="S11" i="3"/>
  <c r="H11" i="3"/>
  <c r="H12" i="3"/>
  <c r="H44" i="6" l="1"/>
  <c r="H44" i="8"/>
  <c r="S50" i="8"/>
  <c r="S51" i="8" s="1"/>
  <c r="H20" i="8"/>
  <c r="H22" i="8" s="1"/>
  <c r="S32" i="8"/>
  <c r="S34" i="8" s="1"/>
  <c r="S41" i="8"/>
  <c r="S42" i="8" s="1"/>
  <c r="S20" i="8"/>
  <c r="S22" i="8" s="1"/>
  <c r="S50" i="6"/>
  <c r="H20" i="6"/>
  <c r="H22" i="6" s="1"/>
  <c r="S20" i="6"/>
  <c r="S32" i="6"/>
  <c r="S34" i="6" s="1"/>
  <c r="H30" i="6"/>
  <c r="H46" i="6"/>
  <c r="H44" i="3"/>
  <c r="H46" i="3"/>
  <c r="S51" i="6" l="1"/>
  <c r="S53" i="6"/>
  <c r="S55" i="6" s="1"/>
  <c r="S53" i="8"/>
  <c r="S55" i="8" s="1"/>
  <c r="H35" i="8"/>
  <c r="H53" i="8" s="1"/>
  <c r="H55" i="8" s="1"/>
  <c r="S22" i="6"/>
  <c r="H35" i="6"/>
  <c r="H53" i="6" s="1"/>
  <c r="L58" i="8" l="1"/>
  <c r="L59" i="8" s="1"/>
  <c r="H55" i="6"/>
  <c r="L58" i="6"/>
  <c r="H58" i="8" l="1"/>
  <c r="H59" i="8" s="1"/>
  <c r="H58" i="6"/>
  <c r="H59" i="6" s="1"/>
  <c r="L59" i="6"/>
  <c r="H28" i="3" l="1"/>
  <c r="H29" i="3"/>
  <c r="H27" i="3"/>
  <c r="H30" i="3" l="1"/>
  <c r="S47" i="3"/>
  <c r="S48" i="3"/>
  <c r="S49" i="3"/>
  <c r="S38" i="3"/>
  <c r="S39" i="3"/>
  <c r="S40" i="3"/>
  <c r="S37" i="3"/>
  <c r="S26" i="3"/>
  <c r="S27" i="3"/>
  <c r="S28" i="3"/>
  <c r="S29" i="3"/>
  <c r="S30" i="3"/>
  <c r="S31" i="3"/>
  <c r="S12" i="3"/>
  <c r="S13" i="3"/>
  <c r="S14" i="3"/>
  <c r="S15" i="3"/>
  <c r="S16" i="3"/>
  <c r="S17" i="3"/>
  <c r="S18" i="3"/>
  <c r="S19" i="3"/>
  <c r="J23" i="3"/>
  <c r="H13" i="3"/>
  <c r="H14" i="3"/>
  <c r="H15" i="3"/>
  <c r="H16" i="3"/>
  <c r="H17" i="3"/>
  <c r="H18" i="3"/>
  <c r="H19" i="3"/>
  <c r="S20" i="3" l="1"/>
  <c r="S22" i="3" s="1"/>
  <c r="S50" i="3"/>
  <c r="S51" i="3" s="1"/>
  <c r="H20" i="3"/>
  <c r="H22" i="3" s="1"/>
  <c r="S32" i="3"/>
  <c r="S41" i="3"/>
  <c r="N49" i="3"/>
  <c r="N48" i="3"/>
  <c r="N47" i="3"/>
  <c r="H35" i="3" l="1"/>
  <c r="H53" i="3" s="1"/>
  <c r="S34" i="3"/>
  <c r="S53" i="3"/>
  <c r="S55" i="3" s="1"/>
  <c r="S42" i="3"/>
  <c r="L58" i="3" l="1"/>
  <c r="L59" i="3" s="1"/>
  <c r="H55" i="3"/>
  <c r="H58" i="3" l="1"/>
  <c r="H59" i="3" s="1"/>
</calcChain>
</file>

<file path=xl/comments1.xml><?xml version="1.0" encoding="utf-8"?>
<comments xmlns="http://schemas.openxmlformats.org/spreadsheetml/2006/main">
  <authors>
    <author>Monica Pooley</author>
    <author>Kim Mashlan</author>
  </authors>
  <commentList>
    <comment ref="G3" authorId="0" shape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Q3" authorId="0" shape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N10" authorId="1" shapeId="0">
      <text>
        <r>
          <rPr>
            <b/>
            <sz val="9"/>
            <color indexed="81"/>
            <rFont val="Tahoma"/>
            <family val="2"/>
          </rPr>
          <t xml:space="preserve">DairyNZ Jan 2012:
Daily Milking Requirements
Refer to Facts and Figures page 10 for more information
</t>
        </r>
        <r>
          <rPr>
            <sz val="9"/>
            <color indexed="81"/>
            <rFont val="Tahoma"/>
            <family val="2"/>
          </rPr>
          <t>Kg DM/cow at 10.5 MJME/kg DM
                                               kg MS/cow/day
                                0.8      1.0       1.2      1.4       1.6
Jersey  400 kg Lwt    10.9    12.4     13.9    15.4     16.9
Cross    450 kg Lwt    11.6    13.1    14.7    16.3      17.8
Friesian 500 kg Lwt    12.1    13.7    15.3    17.0      18.6
Friesian 550 kg Lwt    12.6    14.2    15.8    17.4      19.0
Kg DM/cow at 11.0 MJME/kg DM
                                               kg MS/cow/day
                               1.0      1.2       1.4      1.6      1.8
Jersey  400 kg Lwt    11.5    12.9    14.3    15.7     17.2
Cross    450 kg Lwt    12.2    13.7    15.2    16.6     18.1
Friesian 500 kg Lwt    12.8    14.3    15.8    17.3     18.8
Friesian 550 kg Lwt    13.3    14.8    16.3    17.8     19.3
Kg DM/cow at 12.0 MJME/kg DM
                                               kg MS/cow/day
                               1.4      1.6      1.8     2.0      2.2
Jersey  400 kg Lwt    12.6    13.9    15.1    16.3     17.6
Cross    450 kg Lwt    13.3   14.6    15.9    17.2    18.5
Friesian 500 kg Lwt    13.9    15.2    16.5    17.8    19.1
Friesian 550 kg Lwt    14.3    15.6    16.9    18.2    19.5</t>
        </r>
        <r>
          <rPr>
            <b/>
            <sz val="9"/>
            <color indexed="81"/>
            <rFont val="Tahoma"/>
            <family val="2"/>
          </rPr>
          <t xml:space="preserve">
</t>
        </r>
        <r>
          <rPr>
            <sz val="9"/>
            <color indexed="81"/>
            <rFont val="Tahoma"/>
            <family val="2"/>
          </rPr>
          <t xml:space="preserve">
</t>
        </r>
      </text>
    </comment>
    <comment ref="N25" authorId="1" shapeId="0">
      <text>
        <r>
          <rPr>
            <sz val="9"/>
            <color indexed="81"/>
            <rFont val="Tahoma"/>
            <family val="2"/>
          </rPr>
          <t xml:space="preserve">DairyNZ facts and figures page 8
</t>
        </r>
        <r>
          <rPr>
            <b/>
            <sz val="9"/>
            <color indexed="81"/>
            <rFont val="Tahoma"/>
            <family val="2"/>
          </rPr>
          <t xml:space="preserve">
Maintenance requirements MJME 
</t>
        </r>
        <r>
          <rPr>
            <sz val="9"/>
            <color indexed="81"/>
            <rFont val="Tahoma"/>
            <family val="2"/>
          </rPr>
          <t xml:space="preserve"> 
Lwt (kg)                      300     350     400      450     500     550     600
Maintenance (MJME)     40        45      50        54       59       63       68
</t>
        </r>
        <r>
          <rPr>
            <b/>
            <sz val="9"/>
            <color indexed="81"/>
            <rFont val="Tahoma"/>
            <family val="2"/>
          </rPr>
          <t>Pregnancy requirements MJME</t>
        </r>
        <r>
          <rPr>
            <sz val="9"/>
            <color indexed="81"/>
            <rFont val="Tahoma"/>
            <family val="2"/>
          </rPr>
          <t xml:space="preserve">
Weeks before Calving     </t>
        </r>
        <r>
          <rPr>
            <b/>
            <sz val="9"/>
            <color indexed="81"/>
            <rFont val="Tahoma"/>
            <family val="2"/>
          </rPr>
          <t xml:space="preserve">12           8          4          2     </t>
        </r>
        <r>
          <rPr>
            <sz val="9"/>
            <color indexed="81"/>
            <rFont val="Tahoma"/>
            <family val="2"/>
          </rPr>
          <t xml:space="preserve">
Jersey                            11          18        32         42 
Jersey  X Friesian            12          21        37         48
Friesian                          13          23        41         54</t>
        </r>
      </text>
    </comment>
    <comment ref="F26" authorId="1" shapeId="0">
      <text>
        <r>
          <rPr>
            <sz val="9"/>
            <color indexed="81"/>
            <rFont val="Tahoma"/>
            <family val="2"/>
          </rPr>
          <t>DairyNZ Jan2012:
Refer to Farm Facts for more informtion
Kg DM/kg N
Responses N in autumn range from 5-10 kg DM/kg N</t>
        </r>
      </text>
    </comment>
    <comment ref="H32" authorId="1" shapeId="0">
      <text>
        <r>
          <rPr>
            <sz val="9"/>
            <color indexed="81"/>
            <rFont val="Tahoma"/>
            <family val="2"/>
          </rPr>
          <t xml:space="preserve">The DM feed requirements listed are 'eaten' feed demand plus 6% to allow for feed wastage observed under good feeding conditions of pasture in farmlet trials i.e. feed offered.  Where pasture wastage rates are greater than 6%, this utilisation figure needs to be reduced below 94%. Typically most farms sit around 15% wastage of pasture or 85% utilisation which would equate to 91% in this spreadsheet after allowing for 6% that has laready been included
</t>
        </r>
      </text>
    </comment>
    <comment ref="D37" authorId="1" shapeId="0">
      <text>
        <r>
          <rPr>
            <sz val="9"/>
            <color indexed="81"/>
            <rFont val="Tahoma"/>
            <family val="2"/>
          </rPr>
          <t xml:space="preserve">DairyNZ 2012
Dry matter content of supplementary feed (Refere Facts &amp; Figures pages 19-27 for more feeds and information) 
                                        Kg DM pasture equivalent                               Kg DM in a Wagon
</t>
        </r>
        <r>
          <rPr>
            <u/>
            <sz val="9"/>
            <color indexed="81"/>
            <rFont val="Tahoma"/>
            <family val="2"/>
          </rPr>
          <t xml:space="preserve">Grass Silage </t>
        </r>
        <r>
          <rPr>
            <sz val="9"/>
            <color indexed="81"/>
            <rFont val="Tahoma"/>
            <family val="2"/>
          </rPr>
          <t xml:space="preserve">
        Direct cut         150-200 kg per cubic metre    
        Wilted grass     160-180 kg per cubic metre                                      45-60 per cubic metre
        Baleage           130-180 kg per 500 kg bale 
</t>
        </r>
        <r>
          <rPr>
            <u/>
            <sz val="9"/>
            <color indexed="81"/>
            <rFont val="Tahoma"/>
            <family val="2"/>
          </rPr>
          <t xml:space="preserve">Maize Silage </t>
        </r>
        <r>
          <rPr>
            <sz val="9"/>
            <color indexed="81"/>
            <rFont val="Tahoma"/>
            <family val="2"/>
          </rPr>
          <t xml:space="preserve">
        Maize stack       170-250 per kg cubic metre (avergae 200)         
        Maize bunker    200-270 kg per cubic metre (average 220)                  80-120 per cubic metre
</t>
        </r>
        <r>
          <rPr>
            <u/>
            <sz val="9"/>
            <color indexed="81"/>
            <rFont val="Tahoma"/>
            <family val="2"/>
          </rPr>
          <t xml:space="preserve">Hay </t>
        </r>
        <r>
          <rPr>
            <sz val="9"/>
            <color indexed="81"/>
            <rFont val="Tahoma"/>
            <family val="2"/>
          </rPr>
          <t xml:space="preserve">
        Small Bales       15-20 kg per 18-25 kg bale
        Round bale       150-250 kg per 180-300 kg bale 
PKE                          90% DM
Concentrates             87-90% 
Kale                         11-15%
Turnips                     9-11%
Fodder Beet              14-20%
Chicory                     8-19%
</t>
        </r>
      </text>
    </comment>
    <comment ref="F37" authorId="1" shapeId="0">
      <text>
        <r>
          <rPr>
            <sz val="9"/>
            <color indexed="81"/>
            <rFont val="Tahoma"/>
            <family val="2"/>
          </rPr>
          <t>Feed wastage: Large losses of supplement can and do occur at all stages of the feeding process - during harvest (~10%), transport (5%), storage (10-20%) and feeding out (5 to 50%). For silages, in particular, the losses during conservation and feeding out  can be large.
An estimate of feed wastage can be determined by the method of feeding;
wastage is assumed to be:
 5% for in shed feeding
 10% for feed offered on a feed pad
 15% for feed fed in trailers in the paddock
 20% for feed offered in the paddock during dry conditions
 40% for feed offered in the paddock during wet conditions</t>
        </r>
      </text>
    </comment>
  </commentList>
</comments>
</file>

<file path=xl/comments2.xml><?xml version="1.0" encoding="utf-8"?>
<comments xmlns="http://schemas.openxmlformats.org/spreadsheetml/2006/main">
  <authors>
    <author>Monica Pooley</author>
    <author>Kim Mashlan</author>
  </authors>
  <commentList>
    <comment ref="G3" authorId="0" shape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Q3" authorId="0" shape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N10" authorId="1" shapeId="0">
      <text>
        <r>
          <rPr>
            <b/>
            <sz val="9"/>
            <color indexed="81"/>
            <rFont val="Tahoma"/>
            <family val="2"/>
          </rPr>
          <t xml:space="preserve">DairyNZ Jan 2012:
Daily Milking Requirements
Refer to Facts and Figures page 10 for more information
</t>
        </r>
        <r>
          <rPr>
            <sz val="9"/>
            <color indexed="81"/>
            <rFont val="Tahoma"/>
            <family val="2"/>
          </rPr>
          <t>Kg DM/cow at 10.5 MJME/kg DM
                                               kg MS/cow/day
                                0.8      1.0       1.2      1.4       1.6
Jersey  400 kg Lwt    10.9    12.4     13.9    15.4     16.9
Cross    450 kg Lwt    11.6    13.1    14.7    16.3      17.8
Friesian 500 kg Lwt    12.1    13.7    15.3    17.0      18.6
Friesian 550 kg Lwt    12.6    14.2    15.8    17.4      19.0
Kg DM/cow at 11.0 MJME/kg DM
                                               kg MS/cow/day
                               1.0      1.2       1.4      1.6      1.8
Jersey  400 kg Lwt    11.5    12.9    14.3    15.7     17.2
Cross    450 kg Lwt    12.2    13.7    15.2    16.6     18.1
Friesian 500 kg Lwt    12.8    14.3    15.8    17.3     18.8
Friesian 550 kg Lwt    13.3    14.8    16.3    17.8     19.3
Kg DM/cow at 12.0 MJME/kg DM
                                               kg MS/cow/day
                               1.4      1.6      1.8     2.0      2.2
Jersey  400 kg Lwt    12.6    13.9    15.1    16.3     17.6
Cross    450 kg Lwt    13.3   14.6    15.9    17.2    18.5
Friesian 500 kg Lwt    13.9    15.2    16.5    17.8    19.1
Friesian 550 kg Lwt    14.3    15.6    16.9    18.2    19.5</t>
        </r>
        <r>
          <rPr>
            <b/>
            <sz val="9"/>
            <color indexed="81"/>
            <rFont val="Tahoma"/>
            <family val="2"/>
          </rPr>
          <t xml:space="preserve">
</t>
        </r>
        <r>
          <rPr>
            <sz val="9"/>
            <color indexed="81"/>
            <rFont val="Tahoma"/>
            <family val="2"/>
          </rPr>
          <t xml:space="preserve">
</t>
        </r>
      </text>
    </comment>
    <comment ref="N25" authorId="1" shapeId="0">
      <text>
        <r>
          <rPr>
            <sz val="9"/>
            <color indexed="81"/>
            <rFont val="Tahoma"/>
            <family val="2"/>
          </rPr>
          <t xml:space="preserve">DairyNZ facts and figures page 8
</t>
        </r>
        <r>
          <rPr>
            <b/>
            <sz val="9"/>
            <color indexed="81"/>
            <rFont val="Tahoma"/>
            <family val="2"/>
          </rPr>
          <t xml:space="preserve">
Maintenance requirements MJME 
</t>
        </r>
        <r>
          <rPr>
            <sz val="9"/>
            <color indexed="81"/>
            <rFont val="Tahoma"/>
            <family val="2"/>
          </rPr>
          <t xml:space="preserve"> 
Lwt (kg)                      300     350     400      450     500     550     600
Maintenance (MJME)     40        45      50        54       59       63       68
</t>
        </r>
        <r>
          <rPr>
            <b/>
            <sz val="9"/>
            <color indexed="81"/>
            <rFont val="Tahoma"/>
            <family val="2"/>
          </rPr>
          <t>Pregnancy requirements MJME</t>
        </r>
        <r>
          <rPr>
            <sz val="9"/>
            <color indexed="81"/>
            <rFont val="Tahoma"/>
            <family val="2"/>
          </rPr>
          <t xml:space="preserve">
Weeks before Calving     </t>
        </r>
        <r>
          <rPr>
            <b/>
            <sz val="9"/>
            <color indexed="81"/>
            <rFont val="Tahoma"/>
            <family val="2"/>
          </rPr>
          <t xml:space="preserve">12           8          4          2     </t>
        </r>
        <r>
          <rPr>
            <sz val="9"/>
            <color indexed="81"/>
            <rFont val="Tahoma"/>
            <family val="2"/>
          </rPr>
          <t xml:space="preserve">
Jersey                            11          18        32         42 
Jersey  X Friesian            12          21        37         48
Friesian                          13          23        41         54</t>
        </r>
      </text>
    </comment>
    <comment ref="F26" authorId="1" shapeId="0">
      <text>
        <r>
          <rPr>
            <sz val="9"/>
            <color indexed="81"/>
            <rFont val="Tahoma"/>
            <family val="2"/>
          </rPr>
          <t>DairyNZ Jan2012:
Refer to Farm Facts for more informtion
Kg DM/kg N
Responses N in autumn range from 5-10 kg DM/kg N</t>
        </r>
      </text>
    </comment>
    <comment ref="H32" authorId="1" shapeId="0">
      <text>
        <r>
          <rPr>
            <sz val="9"/>
            <color indexed="81"/>
            <rFont val="Tahoma"/>
            <family val="2"/>
          </rPr>
          <t xml:space="preserve">The DM feed requirements listed are 'eaten' feed demand plus 6% to allow for feed wastage observed under good feeding conditions of pasture in farmlet trials i.e. feed offered.  Where pasture wastage rates are greater than 6%, this utilisation figure needs to be reduced below 94%. Typically most farms sit around 15% wastage of pasture or 85% utilisation which would equate to 91% in this spreadsheet after allowing for 6% that has laready been included
</t>
        </r>
      </text>
    </comment>
    <comment ref="D37" authorId="1" shapeId="0">
      <text>
        <r>
          <rPr>
            <sz val="9"/>
            <color indexed="81"/>
            <rFont val="Tahoma"/>
            <family val="2"/>
          </rPr>
          <t xml:space="preserve">DairyNZ 2012
Dry matter content of supplementary feed (Refere Facts &amp; Figures pages 19-27 for more feeds and information) 
                                        Kg DM pasture equivalent                               Kg DM in a Wagon
</t>
        </r>
        <r>
          <rPr>
            <u/>
            <sz val="9"/>
            <color indexed="81"/>
            <rFont val="Tahoma"/>
            <family val="2"/>
          </rPr>
          <t xml:space="preserve">Grass Silage </t>
        </r>
        <r>
          <rPr>
            <sz val="9"/>
            <color indexed="81"/>
            <rFont val="Tahoma"/>
            <family val="2"/>
          </rPr>
          <t xml:space="preserve">
        Direct cut         150-200 kg per cubic metre    
        Wilted grass     160-180 kg per cubic metre                                      45-60 per cubic metre
        Baleage           130-180 kg per 500 kg bale 
</t>
        </r>
        <r>
          <rPr>
            <u/>
            <sz val="9"/>
            <color indexed="81"/>
            <rFont val="Tahoma"/>
            <family val="2"/>
          </rPr>
          <t xml:space="preserve">Maize Silage </t>
        </r>
        <r>
          <rPr>
            <sz val="9"/>
            <color indexed="81"/>
            <rFont val="Tahoma"/>
            <family val="2"/>
          </rPr>
          <t xml:space="preserve">
        Maize stack       170-250 per kg cubic metre (avergae 200)         
        Maize bunker    200-270 kg per cubic metre (average 220)                  80-120 per cubic metre
</t>
        </r>
        <r>
          <rPr>
            <u/>
            <sz val="9"/>
            <color indexed="81"/>
            <rFont val="Tahoma"/>
            <family val="2"/>
          </rPr>
          <t xml:space="preserve">Hay </t>
        </r>
        <r>
          <rPr>
            <sz val="9"/>
            <color indexed="81"/>
            <rFont val="Tahoma"/>
            <family val="2"/>
          </rPr>
          <t xml:space="preserve">
        Small Bales       15-20 kg per 18-25 kg bale
        Round bale       150-250 kg per 180-300 kg bale 
PKE                          90% DM
Concentrates             87-90% 
Kale                         11-15%
Turnips                     9-11%
Fodder Beet              14-20%
Chicory                     8-19%
</t>
        </r>
      </text>
    </comment>
    <comment ref="F37" authorId="1" shapeId="0">
      <text>
        <r>
          <rPr>
            <sz val="9"/>
            <color indexed="81"/>
            <rFont val="Tahoma"/>
            <family val="2"/>
          </rPr>
          <t>Feed wastage: Large losses of supplement can and do occur at all stages of the feeding process - during harvest (~10%), transport (5%), storage (10-20%) and feeding out (5 to 50%). For silages, in particular, the losses during conservation and feeding out  can be large.
An estimate of feed wastage can be determined by the method of feeding;
wastage is assumed to be:
 5% for in shed feeding
 10% for feed offered on a feed pad
 15% for feed fed in trailers in the paddock
 20% for feed offered in the paddock during dry conditions
 40% for feed offered in the paddock during wet conditions</t>
        </r>
      </text>
    </comment>
  </commentList>
</comments>
</file>

<file path=xl/comments3.xml><?xml version="1.0" encoding="utf-8"?>
<comments xmlns="http://schemas.openxmlformats.org/spreadsheetml/2006/main">
  <authors>
    <author>Monica Pooley</author>
    <author>Kim Mashlan</author>
  </authors>
  <commentList>
    <comment ref="G3" authorId="0" shape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Q3" authorId="0" shape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N10" authorId="1" shapeId="0">
      <text>
        <r>
          <rPr>
            <b/>
            <sz val="9"/>
            <color indexed="81"/>
            <rFont val="Tahoma"/>
            <family val="2"/>
          </rPr>
          <t xml:space="preserve">DairyNZ Jan 2012:
Daily Milking Requirements
Refer to Facts and Figures page 10 for more information
</t>
        </r>
        <r>
          <rPr>
            <sz val="9"/>
            <color indexed="81"/>
            <rFont val="Tahoma"/>
            <family val="2"/>
          </rPr>
          <t>Kg DM/cow at 10.5 MJME/kg DM
                                               kg MS/cow/day
                                0.8      1.0       1.2      1.4       1.6
Jersey  400 kg Lwt    10.9    12.4     13.9    15.4     16.9
Cross    450 kg Lwt    11.6    13.1    14.7    16.3      17.8
Friesian 500 kg Lwt    12.1    13.7    15.3    17.0      18.6
Friesian 550 kg Lwt    12.6    14.2    15.8    17.4      19.0
Kg DM/cow at 11.0 MJME/kg DM
                                               kg MS/cow/day
                               1.0      1.2       1.4      1.6      1.8
Jersey  400 kg Lwt    11.5    12.9    14.3    15.7     17.2
Cross    450 kg Lwt    12.2    13.7    15.2    16.6     18.1
Friesian 500 kg Lwt    12.8    14.3    15.8    17.3     18.8
Friesian 550 kg Lwt    13.3    14.8    16.3    17.8     19.3
Kg DM/cow at 12.0 MJME/kg DM
                                               kg MS/cow/day
                               1.4      1.6      1.8     2.0      2.2
Jersey  400 kg Lwt    12.6    13.9    15.1    16.3     17.6
Cross    450 kg Lwt    13.3   14.6    15.9    17.2    18.5
Friesian 500 kg Lwt    13.9    15.2    16.5    17.8    19.1
Friesian 550 kg Lwt    14.3    15.6    16.9    18.2    19.5</t>
        </r>
        <r>
          <rPr>
            <b/>
            <sz val="9"/>
            <color indexed="81"/>
            <rFont val="Tahoma"/>
            <family val="2"/>
          </rPr>
          <t xml:space="preserve">
</t>
        </r>
        <r>
          <rPr>
            <sz val="9"/>
            <color indexed="81"/>
            <rFont val="Tahoma"/>
            <family val="2"/>
          </rPr>
          <t xml:space="preserve">
</t>
        </r>
      </text>
    </comment>
    <comment ref="N25" authorId="1" shapeId="0">
      <text>
        <r>
          <rPr>
            <sz val="9"/>
            <color indexed="81"/>
            <rFont val="Tahoma"/>
            <family val="2"/>
          </rPr>
          <t xml:space="preserve">DairyNZ facts and figures page 8
</t>
        </r>
        <r>
          <rPr>
            <b/>
            <sz val="9"/>
            <color indexed="81"/>
            <rFont val="Tahoma"/>
            <family val="2"/>
          </rPr>
          <t xml:space="preserve">
Maintenance requirements MJME 
</t>
        </r>
        <r>
          <rPr>
            <sz val="9"/>
            <color indexed="81"/>
            <rFont val="Tahoma"/>
            <family val="2"/>
          </rPr>
          <t xml:space="preserve"> 
Lwt (kg)                      300     350     400      450     500     550     600
Maintenance (MJME)     40        45      50        54       59       63       68
</t>
        </r>
        <r>
          <rPr>
            <b/>
            <sz val="9"/>
            <color indexed="81"/>
            <rFont val="Tahoma"/>
            <family val="2"/>
          </rPr>
          <t>Pregnancy requirements MJME</t>
        </r>
        <r>
          <rPr>
            <sz val="9"/>
            <color indexed="81"/>
            <rFont val="Tahoma"/>
            <family val="2"/>
          </rPr>
          <t xml:space="preserve">
Weeks before Calving     </t>
        </r>
        <r>
          <rPr>
            <b/>
            <sz val="9"/>
            <color indexed="81"/>
            <rFont val="Tahoma"/>
            <family val="2"/>
          </rPr>
          <t xml:space="preserve">12           8          4          2     </t>
        </r>
        <r>
          <rPr>
            <sz val="9"/>
            <color indexed="81"/>
            <rFont val="Tahoma"/>
            <family val="2"/>
          </rPr>
          <t xml:space="preserve">
Jersey                            11          18        32         42 
Jersey  X Friesian            12          21        37         48
Friesian                          13          23        41         54</t>
        </r>
      </text>
    </comment>
    <comment ref="F26" authorId="1" shapeId="0">
      <text>
        <r>
          <rPr>
            <sz val="9"/>
            <color indexed="81"/>
            <rFont val="Tahoma"/>
            <family val="2"/>
          </rPr>
          <t>DairyNZ Jan2012:
Refer to Farm Facts for more informtion
Kg DM/kg N
Responses N in autumn range from 5-10 kg DM/kg N</t>
        </r>
      </text>
    </comment>
    <comment ref="H32" authorId="1" shapeId="0">
      <text>
        <r>
          <rPr>
            <sz val="9"/>
            <color indexed="81"/>
            <rFont val="Tahoma"/>
            <family val="2"/>
          </rPr>
          <t xml:space="preserve">The DM feed requirements listed are 'eaten' feed demand plus 6% to allow for feed wastage observed under good feeding conditions of pasture in farmlet trials i.e. feed offered.  Where pasture wastage rates are greater than 6%, this utilisation figure needs to be reduced below 94%. Typically most farms sit around 15% wastage of pasture or 85% utilisation which would equate to 91% in this spreadsheet after allowing for 6% that has laready been included
</t>
        </r>
      </text>
    </comment>
    <comment ref="D37" authorId="1" shapeId="0">
      <text>
        <r>
          <rPr>
            <sz val="9"/>
            <color indexed="81"/>
            <rFont val="Tahoma"/>
            <family val="2"/>
          </rPr>
          <t xml:space="preserve">DairyNZ 2012
Dry matter content of supplementary feed (Refere Facts &amp; Figures pages 19-27 for more feeds and information) 
                                        Kg DM pasture equivalent                               Kg DM in a Wagon
</t>
        </r>
        <r>
          <rPr>
            <u/>
            <sz val="9"/>
            <color indexed="81"/>
            <rFont val="Tahoma"/>
            <family val="2"/>
          </rPr>
          <t xml:space="preserve">Grass Silage </t>
        </r>
        <r>
          <rPr>
            <sz val="9"/>
            <color indexed="81"/>
            <rFont val="Tahoma"/>
            <family val="2"/>
          </rPr>
          <t xml:space="preserve">
        Direct cut         150-200 kg per cubic metre    
        Wilted grass     160-180 kg per cubic metre                                      45-60 per cubic metre
        Baleage           130-180 kg per 500 kg bale 
</t>
        </r>
        <r>
          <rPr>
            <u/>
            <sz val="9"/>
            <color indexed="81"/>
            <rFont val="Tahoma"/>
            <family val="2"/>
          </rPr>
          <t xml:space="preserve">Maize Silage </t>
        </r>
        <r>
          <rPr>
            <sz val="9"/>
            <color indexed="81"/>
            <rFont val="Tahoma"/>
            <family val="2"/>
          </rPr>
          <t xml:space="preserve">
        Maize stack       170-250 per kg cubic metre (avergae 200)         
        Maize bunker    200-270 kg per cubic metre (average 220)                  80-120 per cubic metre
</t>
        </r>
        <r>
          <rPr>
            <u/>
            <sz val="9"/>
            <color indexed="81"/>
            <rFont val="Tahoma"/>
            <family val="2"/>
          </rPr>
          <t xml:space="preserve">Hay </t>
        </r>
        <r>
          <rPr>
            <sz val="9"/>
            <color indexed="81"/>
            <rFont val="Tahoma"/>
            <family val="2"/>
          </rPr>
          <t xml:space="preserve">
        Small Bales       15-20 kg per 18-25 kg bale
        Round bale       150-250 kg per 180-300 kg bale 
PKE                          90% DM
Concentrates             87-90% 
Kale                         11-15%
Turnips                     9-11%
Fodder Beet              14-20%
Chicory                     8-19%
</t>
        </r>
      </text>
    </comment>
    <comment ref="F37" authorId="1" shapeId="0">
      <text>
        <r>
          <rPr>
            <sz val="9"/>
            <color indexed="81"/>
            <rFont val="Tahoma"/>
            <family val="2"/>
          </rPr>
          <t>Feed wastage: Large losses of supplement can and do occur at all stages of the feeding process - during harvest (~10%), transport (5%), storage (10-20%) and feeding out (5 to 50%). For silages, in particular, the losses during conservation and feeding out  can be large.
An estimate of feed wastage can be determined by the method of feeding;
wastage is assumed to be:
 5% for in shed feeding
 10% for feed offered on a feed pad
 15% for feed fed in trailers in the paddock
 20% for feed offered in the paddock during dry conditions
 40% for feed offered in the paddock during wet conditions</t>
        </r>
      </text>
    </comment>
  </commentList>
</comments>
</file>

<file path=xl/comments4.xml><?xml version="1.0" encoding="utf-8"?>
<comments xmlns="http://schemas.openxmlformats.org/spreadsheetml/2006/main">
  <authors>
    <author>Monica Pooley</author>
    <author>Kim Mashlan</author>
  </authors>
  <commentList>
    <comment ref="G3" authorId="0" shape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Q3" authorId="0" shape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N10" authorId="1" shapeId="0">
      <text>
        <r>
          <rPr>
            <b/>
            <sz val="9"/>
            <color indexed="81"/>
            <rFont val="Tahoma"/>
            <family val="2"/>
          </rPr>
          <t xml:space="preserve">DairyNZ Jan 2012:
Daily Milking Requirements
Refer to Facts and Figures page 10 for more information
</t>
        </r>
        <r>
          <rPr>
            <sz val="9"/>
            <color indexed="81"/>
            <rFont val="Tahoma"/>
            <family val="2"/>
          </rPr>
          <t>Kg DM/cow at 10.5 MJME/kg DM
                                               kg MS/cow/day
                                0.8      1.0       1.2      1.4       1.6
Jersey  400 kg Lwt    10.9    12.4     13.9    15.4     16.9
Cross    450 kg Lwt    11.6    13.1    14.7    16.3      17.8
Friesian 500 kg Lwt    12.1    13.7    15.3    17.0      18.6
Friesian 550 kg Lwt    12.6    14.2    15.8    17.4      19.0
Kg DM/cow at 11.0 MJME/kg DM
                                               kg MS/cow/day
                               1.0      1.2       1.4      1.6      1.8
Jersey  400 kg Lwt    11.5    12.9    14.3    15.7     17.2
Cross    450 kg Lwt    12.2    13.7    15.2    16.6     18.1
Friesian 500 kg Lwt    12.8    14.3    15.8    17.3     18.8
Friesian 550 kg Lwt    13.3    14.8    16.3    17.8     19.3
Kg DM/cow at 12.0 MJME/kg DM
                                               kg MS/cow/day
                               1.4      1.6      1.8     2.0      2.2
Jersey  400 kg Lwt    12.6    13.9    15.1    16.3     17.6
Cross    450 kg Lwt    13.3   14.6    15.9    17.2    18.5
Friesian 500 kg Lwt    13.9    15.2    16.5    17.8    19.1
Friesian 550 kg Lwt    14.3    15.6    16.9    18.2    19.5</t>
        </r>
        <r>
          <rPr>
            <b/>
            <sz val="9"/>
            <color indexed="81"/>
            <rFont val="Tahoma"/>
            <family val="2"/>
          </rPr>
          <t xml:space="preserve">
</t>
        </r>
        <r>
          <rPr>
            <sz val="9"/>
            <color indexed="81"/>
            <rFont val="Tahoma"/>
            <family val="2"/>
          </rPr>
          <t xml:space="preserve">
</t>
        </r>
      </text>
    </comment>
    <comment ref="N25" authorId="1" shapeId="0">
      <text>
        <r>
          <rPr>
            <sz val="9"/>
            <color indexed="81"/>
            <rFont val="Tahoma"/>
            <family val="2"/>
          </rPr>
          <t xml:space="preserve">DairyNZ facts and figures page 8
</t>
        </r>
        <r>
          <rPr>
            <b/>
            <sz val="9"/>
            <color indexed="81"/>
            <rFont val="Tahoma"/>
            <family val="2"/>
          </rPr>
          <t xml:space="preserve">
Maintenance requirements MJME 
</t>
        </r>
        <r>
          <rPr>
            <sz val="9"/>
            <color indexed="81"/>
            <rFont val="Tahoma"/>
            <family val="2"/>
          </rPr>
          <t xml:space="preserve"> 
Lwt (kg)                      300     350     400      450     500     550     600
Maintenance (MJME)     40        45      50        54       59       63       68
</t>
        </r>
        <r>
          <rPr>
            <b/>
            <sz val="9"/>
            <color indexed="81"/>
            <rFont val="Tahoma"/>
            <family val="2"/>
          </rPr>
          <t>Pregnancy requirements MJME</t>
        </r>
        <r>
          <rPr>
            <sz val="9"/>
            <color indexed="81"/>
            <rFont val="Tahoma"/>
            <family val="2"/>
          </rPr>
          <t xml:space="preserve">
Weeks before Calving     </t>
        </r>
        <r>
          <rPr>
            <b/>
            <sz val="9"/>
            <color indexed="81"/>
            <rFont val="Tahoma"/>
            <family val="2"/>
          </rPr>
          <t xml:space="preserve">12           8          4          2     </t>
        </r>
        <r>
          <rPr>
            <sz val="9"/>
            <color indexed="81"/>
            <rFont val="Tahoma"/>
            <family val="2"/>
          </rPr>
          <t xml:space="preserve">
Jersey                            11          18        32         42 
Jersey  X Friesian            12          21        37         48
Friesian                          13          23        41         54</t>
        </r>
      </text>
    </comment>
    <comment ref="F26" authorId="1" shapeId="0">
      <text>
        <r>
          <rPr>
            <sz val="9"/>
            <color indexed="81"/>
            <rFont val="Tahoma"/>
            <family val="2"/>
          </rPr>
          <t>DairyNZ Jan2012:
Refer to Farm Facts for more informtion
Kg DM/kg N
Responses N in autumn range from 5-10 kg DM/kg N</t>
        </r>
      </text>
    </comment>
    <comment ref="H32" authorId="1" shapeId="0">
      <text>
        <r>
          <rPr>
            <sz val="9"/>
            <color indexed="81"/>
            <rFont val="Tahoma"/>
            <family val="2"/>
          </rPr>
          <t xml:space="preserve">The DM feed requirements listed are 'eaten' feed demand plus 6% to allow for feed wastage observed under good feeding conditions of pasture in farmlet trials i.e. feed offered.  Where pasture wastage rates are greater than 6%, this utilisation figure needs to be reduced below 94%. Typically most farms sit around 15% wastage of pasture or 85% utilisation which would equate to 91% in this spreadsheet after allowing for 6% that has laready been included
</t>
        </r>
      </text>
    </comment>
    <comment ref="D37" authorId="1" shapeId="0">
      <text>
        <r>
          <rPr>
            <sz val="9"/>
            <color indexed="81"/>
            <rFont val="Tahoma"/>
            <family val="2"/>
          </rPr>
          <t xml:space="preserve">DairyNZ 2012
Dry matter content of supplementary feed (Refere Facts &amp; Figures pages 19-27 for more feeds and information) 
                                        Kg DM pasture equivalent                               Kg DM in a Wagon
</t>
        </r>
        <r>
          <rPr>
            <u/>
            <sz val="9"/>
            <color indexed="81"/>
            <rFont val="Tahoma"/>
            <family val="2"/>
          </rPr>
          <t xml:space="preserve">Grass Silage </t>
        </r>
        <r>
          <rPr>
            <sz val="9"/>
            <color indexed="81"/>
            <rFont val="Tahoma"/>
            <family val="2"/>
          </rPr>
          <t xml:space="preserve">
        Direct cut         150-200 kg per cubic metre    
        Wilted grass     160-180 kg per cubic metre                                      45-60 per cubic metre
        Baleage           130-180 kg per 500 kg bale 
</t>
        </r>
        <r>
          <rPr>
            <u/>
            <sz val="9"/>
            <color indexed="81"/>
            <rFont val="Tahoma"/>
            <family val="2"/>
          </rPr>
          <t xml:space="preserve">Maize Silage </t>
        </r>
        <r>
          <rPr>
            <sz val="9"/>
            <color indexed="81"/>
            <rFont val="Tahoma"/>
            <family val="2"/>
          </rPr>
          <t xml:space="preserve">
        Maize stack       170-250 per kg cubic metre (avergae 200)         
        Maize bunker    200-270 kg per cubic metre (average 220)                  80-120 per cubic metre
</t>
        </r>
        <r>
          <rPr>
            <u/>
            <sz val="9"/>
            <color indexed="81"/>
            <rFont val="Tahoma"/>
            <family val="2"/>
          </rPr>
          <t xml:space="preserve">Hay </t>
        </r>
        <r>
          <rPr>
            <sz val="9"/>
            <color indexed="81"/>
            <rFont val="Tahoma"/>
            <family val="2"/>
          </rPr>
          <t xml:space="preserve">
        Small Bales       15-20 kg per 18-25 kg bale
        Round bale       150-250 kg per 180-300 kg bale 
PKE                          90% DM
Concentrates             87-90% 
Kale                         11-15%
Turnips                     9-11%
Fodder Beet              14-20%
Chicory                     8-19%
</t>
        </r>
      </text>
    </comment>
    <comment ref="F37" authorId="1" shapeId="0">
      <text>
        <r>
          <rPr>
            <sz val="9"/>
            <color indexed="81"/>
            <rFont val="Tahoma"/>
            <family val="2"/>
          </rPr>
          <t>Feed wastage: Large losses of supplement can and do occur at all stages of the feeding process - during harvest (~10%), transport (5%), storage (10-20%) and feeding out (5 to 50%). For silages, in particular, the losses during conservation and feeding out  can be large.
An estimate of feed wastage can be determined by the method of feeding;
wastage is assumed to be:
 5% for in shed feeding
 10% for feed offered on a feed pad
 15% for feed fed in trailers in the paddock
 20% for feed offered in the paddock during dry conditions
 40% for feed offered in the paddock during wet conditions</t>
        </r>
      </text>
    </comment>
  </commentList>
</comments>
</file>

<file path=xl/sharedStrings.xml><?xml version="1.0" encoding="utf-8"?>
<sst xmlns="http://schemas.openxmlformats.org/spreadsheetml/2006/main" count="831" uniqueCount="140">
  <si>
    <t>Name</t>
  </si>
  <si>
    <t>Starting date for feed budget</t>
  </si>
  <si>
    <t>/</t>
  </si>
  <si>
    <t>Effective Hectares on milking platform</t>
  </si>
  <si>
    <t>Current Herd Size</t>
  </si>
  <si>
    <t>Feed Supply</t>
  </si>
  <si>
    <t>Feed Demand</t>
  </si>
  <si>
    <t>Start Pasture Cover</t>
  </si>
  <si>
    <t>kg DM/ha</t>
  </si>
  <si>
    <t>V</t>
  </si>
  <si>
    <t>Y</t>
  </si>
  <si>
    <t xml:space="preserve">1. Pasture Growth </t>
  </si>
  <si>
    <t>Month</t>
  </si>
  <si>
    <t>Days</t>
  </si>
  <si>
    <t>Growth kg DM/ha/day</t>
  </si>
  <si>
    <t>kg DM</t>
  </si>
  <si>
    <t>Number</t>
  </si>
  <si>
    <t>kg DM/ cow/day</t>
  </si>
  <si>
    <t>February</t>
  </si>
  <si>
    <t>x</t>
  </si>
  <si>
    <t>=</t>
  </si>
  <si>
    <t>March</t>
  </si>
  <si>
    <t>April</t>
  </si>
  <si>
    <t>May</t>
  </si>
  <si>
    <t>June</t>
  </si>
  <si>
    <t>July</t>
  </si>
  <si>
    <t>August</t>
  </si>
  <si>
    <t>September</t>
  </si>
  <si>
    <t>October</t>
  </si>
  <si>
    <t>A</t>
  </si>
  <si>
    <t>G</t>
  </si>
  <si>
    <t>2. Nitrogen Boosted Growth</t>
  </si>
  <si>
    <t>No. ha nitrogen applied to</t>
  </si>
  <si>
    <r>
      <t>Appl'</t>
    </r>
    <r>
      <rPr>
        <b/>
        <u/>
        <sz val="9"/>
        <color theme="1"/>
        <rFont val="Arial"/>
        <family val="2"/>
      </rPr>
      <t>n</t>
    </r>
    <r>
      <rPr>
        <b/>
        <sz val="9"/>
        <color theme="1"/>
        <rFont val="Arial"/>
        <family val="2"/>
      </rPr>
      <t xml:space="preserve"> Rate</t>
    </r>
  </si>
  <si>
    <t xml:space="preserve">Response </t>
  </si>
  <si>
    <t>kgDM/ cow/day</t>
  </si>
  <si>
    <t>kg N/ha</t>
  </si>
  <si>
    <t>kg DM/kgN</t>
  </si>
  <si>
    <t>B</t>
  </si>
  <si>
    <t>3. Pasture Utlilisation (%)</t>
  </si>
  <si>
    <t>C</t>
  </si>
  <si>
    <t>H</t>
  </si>
  <si>
    <t>D</t>
  </si>
  <si>
    <t>3. Required by other stock on milking platform</t>
  </si>
  <si>
    <t>5. Supplement feed available over budget period</t>
  </si>
  <si>
    <t>Days in month</t>
  </si>
  <si>
    <t>Type</t>
  </si>
  <si>
    <t>Wastage (%)</t>
  </si>
  <si>
    <t>Silage</t>
  </si>
  <si>
    <t>I</t>
  </si>
  <si>
    <t>E</t>
  </si>
  <si>
    <t>4. Body Condition Score Gain (use DM/BCS) from table below)</t>
  </si>
  <si>
    <t>No. of Cows x</t>
  </si>
  <si>
    <t>CS gain per cow=</t>
  </si>
  <si>
    <t>Total CS needed</t>
  </si>
  <si>
    <t>DM/CS</t>
  </si>
  <si>
    <t xml:space="preserve">  J</t>
  </si>
  <si>
    <t>of</t>
  </si>
  <si>
    <t xml:space="preserve">kg DM/ha </t>
  </si>
  <si>
    <t>(M)</t>
  </si>
  <si>
    <t>N boosted pasture grown (kg DM/ha)</t>
  </si>
  <si>
    <t>Total DM/ha required (kg DM/ha)</t>
  </si>
  <si>
    <t>Total DM required (kg DM/ha)</t>
  </si>
  <si>
    <t>Total feed supply (kg DM/ha)                                V+A+D+E =</t>
  </si>
  <si>
    <t xml:space="preserve">Total Demand =  (kg DM/ha)                     </t>
  </si>
  <si>
    <t>Y+G+H+I+J</t>
  </si>
  <si>
    <t xml:space="preserve">1. Milking Cows Only on milking platform </t>
  </si>
  <si>
    <t xml:space="preserve">Total KgDM grown across all effective hectares </t>
  </si>
  <si>
    <t>Total kgDM/ha Required for Milkers (kg DM /ha)</t>
  </si>
  <si>
    <t xml:space="preserve"> Total kgDM  demanded across all effective hectares </t>
  </si>
  <si>
    <t>Total DM/ha from growth (kg DM /ha)</t>
  </si>
  <si>
    <t>4. Total Pasture Supply (kg DM/ha)=(A+B) x C =</t>
  </si>
  <si>
    <t>Supplements (kg DM/ha)</t>
  </si>
  <si>
    <t>kg DM /ha</t>
  </si>
  <si>
    <t xml:space="preserve">Total  across all effective hectares </t>
  </si>
  <si>
    <t xml:space="preserve">T DM across total farm </t>
  </si>
  <si>
    <t>2. Required by Dry Cows on milking platform (for maintenance &amp; preg only)</t>
  </si>
  <si>
    <t xml:space="preserve">Total feed supply across whole farm </t>
  </si>
  <si>
    <t xml:space="preserve">Total feed demand across whole farm </t>
  </si>
  <si>
    <t>Target pasture cover at  end date:</t>
  </si>
  <si>
    <t xml:space="preserve">during a period of BCS decline (e.g. between PSC &amp; balance date) leave blank </t>
  </si>
  <si>
    <t>Note: This example is based on a 500kg cow with a peak intake of 18kg DM/day, 10 weeks after calving. This table shows herd intakes for the following calving spread: 20% 1 week before PSC, 60% by week 3, 87% by week 6 and 100% by week 10.</t>
  </si>
  <si>
    <r>
      <t xml:space="preserve">When using the feed budget from PSC to balance date the table below is an intake table for milking cows.                    </t>
    </r>
    <r>
      <rPr>
        <sz val="8"/>
        <rFont val="Arial"/>
        <family val="2"/>
      </rPr>
      <t>Cows reach peak milk production in as little as four weeks after calving but peak dry matter (DM) doesn’t happen until 7-10 weeks after calving. Therefore average herd intake requirements lag behind peak intake of early calving cows</t>
    </r>
    <r>
      <rPr>
        <sz val="12"/>
        <rFont val="Arial"/>
        <family val="2"/>
      </rPr>
      <t xml:space="preserve">.  </t>
    </r>
    <r>
      <rPr>
        <sz val="8"/>
        <rFont val="Arial"/>
        <family val="2"/>
      </rPr>
      <t>These intakes do not allow for wastage.</t>
    </r>
  </si>
  <si>
    <t>T DM</t>
  </si>
  <si>
    <t>T DM total</t>
  </si>
  <si>
    <t xml:space="preserve"> Total supplements available (T DM)</t>
  </si>
  <si>
    <t xml:space="preserve">Example Autumn Feed Budget </t>
  </si>
  <si>
    <t>May 31st</t>
  </si>
  <si>
    <t>March TAD</t>
  </si>
  <si>
    <t>April TAD</t>
  </si>
  <si>
    <t>April OAD</t>
  </si>
  <si>
    <t>May TAD</t>
  </si>
  <si>
    <t>May OAD</t>
  </si>
  <si>
    <t xml:space="preserve">Dry cows </t>
  </si>
  <si>
    <t>Example Winter Budget</t>
  </si>
  <si>
    <t xml:space="preserve">June </t>
  </si>
  <si>
    <t xml:space="preserve">July </t>
  </si>
  <si>
    <t>1st Aug</t>
  </si>
  <si>
    <t xml:space="preserve">Silage </t>
  </si>
  <si>
    <t>Don’t forget to subtract numbers that will be grazing off the farm and therefore not using feed on the milking platform</t>
  </si>
  <si>
    <t xml:space="preserve">Milkers </t>
  </si>
  <si>
    <t xml:space="preserve">Total </t>
  </si>
  <si>
    <t xml:space="preserve">Off farm </t>
  </si>
  <si>
    <t>August 1-15</t>
  </si>
  <si>
    <t>BCS gain is left blank as cows are not being feed to gain BCS</t>
  </si>
  <si>
    <t>August 1-31</t>
  </si>
  <si>
    <t>September  1-15</t>
  </si>
  <si>
    <t>September  1-30</t>
  </si>
  <si>
    <t>Dry on farm</t>
  </si>
  <si>
    <t>October 1-7</t>
  </si>
  <si>
    <t xml:space="preserve">silage </t>
  </si>
  <si>
    <t>This appears in the budget as 7kg DM/cow/day allocated to the dry cows this is topped up with BCS in row 47</t>
  </si>
  <si>
    <t xml:space="preserve">Assuming culls gone 600 cows being wintered. </t>
  </si>
  <si>
    <t xml:space="preserve">In March all cows are milked twice-a-day, in April 29%  are OAD. In May 200 cows are still milking OAD and 400 cows are dry.  </t>
  </si>
  <si>
    <t>N use is included in the growth rates.</t>
  </si>
  <si>
    <r>
      <rPr>
        <b/>
        <sz val="11"/>
        <color theme="1"/>
        <rFont val="Calibri"/>
        <family val="2"/>
        <scheme val="minor"/>
      </rPr>
      <t>Autumn example</t>
    </r>
    <r>
      <rPr>
        <sz val="11"/>
        <color theme="1"/>
        <rFont val="Calibri"/>
        <family val="2"/>
        <scheme val="minor"/>
      </rPr>
      <t>. This example starts March 1, with an APC of 2100. The example ends on the 31 May, APC 2300</t>
    </r>
  </si>
  <si>
    <t xml:space="preserve"> Of the 400  cows dry in May, 50 cows remain on the milking platform and appear as dry cows in the budget </t>
  </si>
  <si>
    <t>These  cows are getting 63kgDM/ha for maintenance + 29kgDM/ha  for BCS gain = 10kg DM/head</t>
  </si>
  <si>
    <t>The look up table at the bottom of the feed budget provides a intake guide for averge milking herd requirements for weeks after PSC.</t>
  </si>
  <si>
    <t>Sept</t>
  </si>
  <si>
    <t>milkers</t>
  </si>
  <si>
    <t xml:space="preserve">springers </t>
  </si>
  <si>
    <t>Aug</t>
  </si>
  <si>
    <t>Oct</t>
  </si>
  <si>
    <t>weeks</t>
  </si>
  <si>
    <t>Cows return to the platform from 1 Aug and enter milking herd as follows:</t>
  </si>
  <si>
    <t>% calved by</t>
  </si>
  <si>
    <r>
      <rPr>
        <b/>
        <sz val="11"/>
        <color theme="1"/>
        <rFont val="Calibri"/>
        <family val="2"/>
        <scheme val="minor"/>
      </rPr>
      <t>Spring  example</t>
    </r>
    <r>
      <rPr>
        <sz val="11"/>
        <color theme="1"/>
        <rFont val="Calibri"/>
        <family val="2"/>
        <scheme val="minor"/>
      </rPr>
      <t>. This example starts at PSC Aug 1, with an APC of 2,600. The example ends at Balance date, Oct 7  with an  APC of 2,100 (24 days rotation)</t>
    </r>
  </si>
  <si>
    <r>
      <rPr>
        <b/>
        <sz val="11"/>
        <color theme="1"/>
        <rFont val="Calibri"/>
        <family val="2"/>
        <scheme val="minor"/>
      </rPr>
      <t>Winter example</t>
    </r>
    <r>
      <rPr>
        <sz val="11"/>
        <color theme="1"/>
        <rFont val="Calibri"/>
        <family val="2"/>
        <scheme val="minor"/>
      </rPr>
      <t>. This example starts June 1, with an APC of 2300. The example ends at PSC/ Aug 1 with an  APC 2500</t>
    </r>
  </si>
  <si>
    <r>
      <t xml:space="preserve">2. Required by Dry Cows on milking platform </t>
    </r>
    <r>
      <rPr>
        <b/>
        <sz val="8"/>
        <rFont val="Arial"/>
        <family val="2"/>
      </rPr>
      <t>(for maintenance &amp; preg only)</t>
    </r>
  </si>
  <si>
    <t xml:space="preserve">120 cows remain on the milking platform over winter, </t>
  </si>
  <si>
    <t>(50 cows need 1 BCS gain and 50 need 0.5 BCS)</t>
  </si>
  <si>
    <t>120 in-calf heifers return to the milking platfrom halfway through June. They don’t  require any additional BCS gain and are feed at maintenance.</t>
  </si>
  <si>
    <t xml:space="preserve"> Simple Feed Budget   (Template)</t>
  </si>
  <si>
    <t xml:space="preserve"> Simple Feed Budget   (Autumn)</t>
  </si>
  <si>
    <t xml:space="preserve"> Simple Feed Budget   (Winter)</t>
  </si>
  <si>
    <t xml:space="preserve"> Simple Feed Budget   (Spring)</t>
  </si>
  <si>
    <t>This is an example of how to use the feed budget in spring.  Click the orange tab (bottom left corner) for a blank template.</t>
  </si>
  <si>
    <t>This is an example of how to use the feed budget for winter.  Click the orange tab (bottom left corner) for a blank template.</t>
  </si>
  <si>
    <t>This is an example of how to use the feed budget for autumn.  Click the orange tab (bottom left corner) for a blank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</si>
</sst>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quot;$&quot;* #,##0.00_-;_-&quot;$&quot;* &quot;-&quot;??_-;_-@_-"/>
    <numFmt numFmtId="43" formatCode="_-* #,##0.00_-;\-* #,##0.00_-;_-* &quot;-&quot;??_-;_-@_-"/>
    <numFmt numFmtId="164" formatCode="_-* #,##0_-;\-* #,##0_-;_-* &quot;-&quot;??_-;_-@_-"/>
    <numFmt numFmtId="165" formatCode="0.0"/>
    <numFmt numFmtId="166" formatCode="#,##0_ ;[Red]\-#,##0\ "/>
    <numFmt numFmtId="167" formatCode="0,000&quot; kgDM/ha&quot;;[Red]0,000&quot; kgDM/ha&quot;"/>
    <numFmt numFmtId="168" formatCode="0_ ;[Red]\-0\ "/>
    <numFmt numFmtId="169" formatCode="&quot;$&quot;#,##0.00"/>
    <numFmt numFmtId="170" formatCode="&quot;$&quot;#,##0"/>
    <numFmt numFmtId="171" formatCode="#,##0.0"/>
  </numFmts>
  <fonts count="39" x14ac:knownFonts="1">
    <font>
      <sz val="11"/>
      <color theme="1"/>
      <name val="Calibri"/>
      <family val="2"/>
      <scheme val="minor"/>
    </font>
    <font>
      <sz val="11"/>
      <color theme="1"/>
      <name val="Calibri"/>
      <family val="2"/>
      <scheme val="minor"/>
    </font>
    <font>
      <b/>
      <i/>
      <sz val="16"/>
      <color theme="0"/>
      <name val="Arial"/>
      <family val="2"/>
    </font>
    <font>
      <b/>
      <sz val="8"/>
      <color theme="1"/>
      <name val="Arial"/>
      <family val="2"/>
    </font>
    <font>
      <b/>
      <sz val="8"/>
      <name val="Arial"/>
      <family val="2"/>
    </font>
    <font>
      <b/>
      <sz val="9"/>
      <name val="Arial"/>
      <family val="2"/>
    </font>
    <font>
      <b/>
      <sz val="10"/>
      <color theme="0"/>
      <name val="Arial"/>
      <family val="2"/>
    </font>
    <font>
      <b/>
      <sz val="11"/>
      <name val="Arial"/>
      <family val="2"/>
    </font>
    <font>
      <b/>
      <sz val="10"/>
      <name val="Arial"/>
      <family val="2"/>
    </font>
    <font>
      <sz val="9"/>
      <name val="Arial"/>
      <family val="2"/>
    </font>
    <font>
      <b/>
      <sz val="9"/>
      <color theme="1"/>
      <name val="Arial"/>
      <family val="2"/>
    </font>
    <font>
      <sz val="10"/>
      <name val="Arial"/>
      <family val="2"/>
    </font>
    <font>
      <b/>
      <u/>
      <sz val="9"/>
      <color theme="1"/>
      <name val="Arial"/>
      <family val="2"/>
    </font>
    <font>
      <b/>
      <sz val="9"/>
      <color rgb="FFC00000"/>
      <name val="Arial"/>
      <family val="2"/>
    </font>
    <font>
      <b/>
      <sz val="12"/>
      <name val="Arial"/>
      <family val="2"/>
    </font>
    <font>
      <sz val="12"/>
      <name val="Arial"/>
      <family val="2"/>
    </font>
    <font>
      <sz val="8"/>
      <color theme="0"/>
      <name val="Arial"/>
      <family val="2"/>
    </font>
    <font>
      <b/>
      <u/>
      <sz val="10"/>
      <color theme="1"/>
      <name val="Arial"/>
      <family val="2"/>
    </font>
    <font>
      <b/>
      <sz val="10"/>
      <color theme="1"/>
      <name val="Arial"/>
      <family val="2"/>
    </font>
    <font>
      <sz val="10"/>
      <color theme="1"/>
      <name val="Arial"/>
      <family val="2"/>
    </font>
    <font>
      <u/>
      <sz val="10"/>
      <color theme="1"/>
      <name val="Arial"/>
      <family val="2"/>
    </font>
    <font>
      <b/>
      <sz val="10"/>
      <color rgb="FFFF0000"/>
      <name val="Arial"/>
      <family val="2"/>
    </font>
    <font>
      <b/>
      <sz val="9"/>
      <color indexed="81"/>
      <name val="Tahoma"/>
      <family val="2"/>
    </font>
    <font>
      <sz val="9"/>
      <color indexed="81"/>
      <name val="Tahoma"/>
      <family val="2"/>
    </font>
    <font>
      <sz val="8"/>
      <color indexed="81"/>
      <name val="Tahoma"/>
      <family val="2"/>
    </font>
    <font>
      <u/>
      <sz val="9"/>
      <color indexed="81"/>
      <name val="Tahoma"/>
      <family val="2"/>
    </font>
    <font>
      <sz val="12"/>
      <color theme="1"/>
      <name val="Arial"/>
      <family val="2"/>
    </font>
    <font>
      <i/>
      <sz val="11"/>
      <color theme="1"/>
      <name val="Calibri"/>
      <family val="2"/>
      <scheme val="minor"/>
    </font>
    <font>
      <i/>
      <sz val="9"/>
      <color theme="1"/>
      <name val="Calibri"/>
      <family val="2"/>
      <scheme val="minor"/>
    </font>
    <font>
      <i/>
      <sz val="9"/>
      <name val="Arial"/>
      <family val="2"/>
    </font>
    <font>
      <i/>
      <sz val="9"/>
      <name val="Calibri"/>
      <family val="2"/>
      <scheme val="minor"/>
    </font>
    <font>
      <i/>
      <sz val="12"/>
      <name val="Arial"/>
      <family val="2"/>
    </font>
    <font>
      <i/>
      <sz val="12"/>
      <color theme="1"/>
      <name val="Calibri"/>
      <family val="2"/>
      <scheme val="minor"/>
    </font>
    <font>
      <sz val="8"/>
      <name val="Arial"/>
      <family val="2"/>
    </font>
    <font>
      <sz val="10"/>
      <name val="Arial"/>
      <family val="2"/>
    </font>
    <font>
      <b/>
      <sz val="11"/>
      <color theme="1"/>
      <name val="Calibri"/>
      <family val="2"/>
      <scheme val="minor"/>
    </font>
    <font>
      <sz val="11"/>
      <color rgb="FF000000"/>
      <name val="Calibri"/>
      <family val="2"/>
      <scheme val="minor"/>
    </font>
    <font>
      <sz val="9"/>
      <color theme="1"/>
      <name val="Calibri"/>
      <family val="2"/>
      <scheme val="minor"/>
    </font>
    <font>
      <b/>
      <i/>
      <sz val="11"/>
      <color rgb="FF7BC143"/>
      <name val="Arial"/>
      <family val="2"/>
    </font>
  </fonts>
  <fills count="11">
    <fill>
      <patternFill patternType="none"/>
    </fill>
    <fill>
      <patternFill patternType="gray125"/>
    </fill>
    <fill>
      <patternFill patternType="solid">
        <fgColor rgb="FF7BC143"/>
        <bgColor indexed="64"/>
      </patternFill>
    </fill>
    <fill>
      <patternFill patternType="solid">
        <fgColor indexed="9"/>
        <bgColor indexed="64"/>
      </patternFill>
    </fill>
    <fill>
      <patternFill patternType="solid">
        <fgColor rgb="FFBFE1A3"/>
        <bgColor indexed="64"/>
      </patternFill>
    </fill>
    <fill>
      <patternFill patternType="solid">
        <fgColor rgb="FFF2F2F2"/>
        <bgColor indexed="64"/>
      </patternFill>
    </fill>
    <fill>
      <patternFill patternType="solid">
        <fgColor rgb="FFD9D9D9"/>
        <bgColor indexed="64"/>
      </patternFill>
    </fill>
    <fill>
      <patternFill patternType="solid">
        <fgColor rgb="FF444D3E"/>
        <bgColor indexed="64"/>
      </patternFill>
    </fill>
    <fill>
      <patternFill patternType="solid">
        <fgColor auto="1"/>
        <bgColor indexed="64"/>
      </patternFill>
    </fill>
    <fill>
      <patternFill patternType="solid">
        <fgColor indexed="65"/>
        <bgColor indexed="64"/>
      </patternFill>
    </fill>
    <fill>
      <patternFill patternType="solid">
        <fgColor theme="0"/>
        <bgColor indexed="64"/>
      </patternFill>
    </fill>
  </fills>
  <borders count="35">
    <border>
      <left/>
      <right/>
      <top/>
      <bottom/>
      <diagonal/>
    </border>
    <border>
      <left style="thin">
        <color rgb="FF7BC143"/>
      </left>
      <right/>
      <top style="thin">
        <color rgb="FF7BC143"/>
      </top>
      <bottom/>
      <diagonal/>
    </border>
    <border>
      <left style="thin">
        <color rgb="FF7BC143"/>
      </left>
      <right/>
      <top/>
      <bottom style="thin">
        <color rgb="FF7BC143"/>
      </bottom>
      <diagonal/>
    </border>
    <border>
      <left/>
      <right/>
      <top/>
      <bottom style="thin">
        <color rgb="FF7BC143"/>
      </bottom>
      <diagonal/>
    </border>
    <border>
      <left/>
      <right style="hair">
        <color theme="0" tint="-0.14996795556505021"/>
      </right>
      <top/>
      <bottom/>
      <diagonal/>
    </border>
    <border>
      <left style="hair">
        <color theme="0" tint="-0.14996795556505021"/>
      </left>
      <right/>
      <top style="hair">
        <color theme="0" tint="-0.14996795556505021"/>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hair">
        <color theme="0" tint="-0.14990691854609822"/>
      </right>
      <top style="hair">
        <color theme="0" tint="-0.14996795556505021"/>
      </top>
      <bottom style="hair">
        <color theme="0" tint="-0.14996795556505021"/>
      </bottom>
      <diagonal/>
    </border>
    <border>
      <left style="hair">
        <color theme="0" tint="-0.14990691854609822"/>
      </left>
      <right style="hair">
        <color theme="0" tint="-0.1498764000366222"/>
      </right>
      <top style="hair">
        <color theme="0" tint="-0.1498764000366222"/>
      </top>
      <bottom style="hair">
        <color theme="0" tint="-0.1498764000366222"/>
      </bottom>
      <diagonal/>
    </border>
    <border>
      <left style="hair">
        <color theme="0" tint="-0.1498764000366222"/>
      </left>
      <right style="hair">
        <color theme="0" tint="-0.1498764000366222"/>
      </right>
      <top style="hair">
        <color theme="0" tint="-0.1498764000366222"/>
      </top>
      <bottom style="hair">
        <color theme="0" tint="-0.1498764000366222"/>
      </bottom>
      <diagonal/>
    </border>
    <border>
      <left style="hair">
        <color theme="0" tint="-0.14996795556505021"/>
      </left>
      <right style="hair">
        <color theme="0" tint="-0.14996795556505021"/>
      </right>
      <top/>
      <bottom style="hair">
        <color theme="0" tint="-0.14996795556505021"/>
      </bottom>
      <diagonal/>
    </border>
    <border>
      <left/>
      <right/>
      <top style="hair">
        <color theme="0" tint="-0.14996795556505021"/>
      </top>
      <bottom style="hair">
        <color theme="0" tint="-0.14996795556505021"/>
      </bottom>
      <diagonal/>
    </border>
    <border>
      <left style="hair">
        <color theme="0" tint="-0.14996795556505021"/>
      </left>
      <right/>
      <top style="hair">
        <color theme="0" tint="-0.14996795556505021"/>
      </top>
      <bottom/>
      <diagonal/>
    </border>
    <border>
      <left/>
      <right style="hair">
        <color theme="0" tint="-0.14996795556505021"/>
      </right>
      <top style="hair">
        <color theme="0" tint="-0.14996795556505021"/>
      </top>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top/>
      <bottom style="hair">
        <color theme="0" tint="-0.14996795556505021"/>
      </bottom>
      <diagonal/>
    </border>
    <border>
      <left/>
      <right style="hair">
        <color theme="0" tint="-0.14996795556505021"/>
      </right>
      <top/>
      <bottom style="hair">
        <color theme="0" tint="-0.14996795556505021"/>
      </bottom>
      <diagonal/>
    </border>
    <border>
      <left/>
      <right/>
      <top style="hair">
        <color theme="0" tint="-0.14996795556505021"/>
      </top>
      <bottom/>
      <diagonal/>
    </border>
    <border>
      <left/>
      <right/>
      <top/>
      <bottom style="hair">
        <color theme="0" tint="-0.14996795556505021"/>
      </bottom>
      <diagonal/>
    </border>
    <border>
      <left style="thin">
        <color theme="0"/>
      </left>
      <right style="thin">
        <color theme="0"/>
      </right>
      <top style="thin">
        <color rgb="FF7BC143"/>
      </top>
      <bottom style="medium">
        <color rgb="FF7BC143"/>
      </bottom>
      <diagonal/>
    </border>
    <border>
      <left style="thin">
        <color theme="0"/>
      </left>
      <right/>
      <top style="thin">
        <color rgb="FF7BC143"/>
      </top>
      <bottom style="medium">
        <color rgb="FF7BC143"/>
      </bottom>
      <diagonal/>
    </border>
    <border>
      <left/>
      <right style="thin">
        <color theme="0"/>
      </right>
      <top style="thin">
        <color rgb="FF7BC143"/>
      </top>
      <bottom style="medium">
        <color rgb="FF7BC143"/>
      </bottom>
      <diagonal/>
    </border>
    <border>
      <left style="thin">
        <color theme="0"/>
      </left>
      <right style="thin">
        <color theme="0"/>
      </right>
      <top style="thin">
        <color rgb="FF7BC143"/>
      </top>
      <bottom/>
      <diagonal/>
    </border>
    <border>
      <left style="thin">
        <color theme="0"/>
      </left>
      <right/>
      <top style="thin">
        <color rgb="FF7BC143"/>
      </top>
      <bottom/>
      <diagonal/>
    </border>
    <border>
      <left style="thin">
        <color theme="0"/>
      </left>
      <right style="thin">
        <color theme="0"/>
      </right>
      <top style="thin">
        <color theme="0"/>
      </top>
      <bottom/>
      <diagonal/>
    </border>
    <border>
      <left style="hair">
        <color theme="0" tint="-0.14996795556505021"/>
      </left>
      <right/>
      <top style="hair">
        <color theme="0"/>
      </top>
      <bottom style="hair">
        <color theme="0"/>
      </bottom>
      <diagonal/>
    </border>
    <border>
      <left/>
      <right style="hair">
        <color theme="0"/>
      </right>
      <top/>
      <bottom style="hair">
        <color theme="0" tint="-0.14996795556505021"/>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bottom style="thin">
        <color rgb="FF92D050"/>
      </bottom>
      <diagonal/>
    </border>
    <border>
      <left/>
      <right/>
      <top/>
      <bottom style="thin">
        <color indexed="64"/>
      </bottom>
      <diagonal/>
    </border>
    <border>
      <left style="hair">
        <color theme="0" tint="-0.14996795556505021"/>
      </left>
      <right/>
      <top/>
      <bottom/>
      <diagonal/>
    </border>
  </borders>
  <cellStyleXfs count="7">
    <xf numFmtId="0" fontId="0" fillId="0" borderId="0"/>
    <xf numFmtId="43" fontId="1" fillId="0" borderId="0" applyFont="0" applyFill="0" applyBorder="0" applyAlignment="0" applyProtection="0"/>
    <xf numFmtId="0" fontId="34" fillId="0" borderId="0"/>
    <xf numFmtId="43" fontId="11" fillId="0" borderId="0" applyFont="0" applyFill="0" applyBorder="0" applyAlignment="0" applyProtection="0"/>
    <xf numFmtId="0" fontId="11" fillId="0" borderId="0"/>
    <xf numFmtId="9" fontId="11" fillId="0" borderId="0" applyFont="0" applyFill="0" applyBorder="0" applyAlignment="0" applyProtection="0"/>
    <xf numFmtId="9" fontId="1" fillId="0" borderId="0" applyFont="0" applyFill="0" applyBorder="0" applyAlignment="0" applyProtection="0"/>
  </cellStyleXfs>
  <cellXfs count="355">
    <xf numFmtId="0" fontId="0" fillId="0" borderId="0" xfId="0"/>
    <xf numFmtId="0" fontId="2" fillId="2" borderId="1" xfId="0" applyFont="1" applyFill="1" applyBorder="1" applyAlignment="1">
      <alignment vertical="center"/>
    </xf>
    <xf numFmtId="0" fontId="0" fillId="2" borderId="0" xfId="0" applyFill="1"/>
    <xf numFmtId="0" fontId="0" fillId="3" borderId="0" xfId="0" applyFill="1"/>
    <xf numFmtId="0" fontId="3" fillId="4" borderId="2" xfId="0" applyFont="1" applyFill="1" applyBorder="1" applyAlignment="1" applyProtection="1"/>
    <xf numFmtId="0" fontId="4" fillId="4" borderId="3" xfId="0" applyFont="1" applyFill="1" applyBorder="1" applyProtection="1"/>
    <xf numFmtId="0" fontId="0" fillId="4" borderId="3" xfId="0" applyFill="1" applyBorder="1"/>
    <xf numFmtId="0" fontId="0" fillId="4" borderId="3" xfId="0" applyFill="1" applyBorder="1" applyProtection="1"/>
    <xf numFmtId="0" fontId="3" fillId="4" borderId="3" xfId="0" applyNumberFormat="1" applyFont="1" applyFill="1" applyBorder="1" applyAlignment="1" applyProtection="1">
      <alignment horizontal="center"/>
      <protection locked="0"/>
    </xf>
    <xf numFmtId="49" fontId="3" fillId="4" borderId="3" xfId="0" applyNumberFormat="1" applyFont="1" applyFill="1" applyBorder="1" applyAlignment="1" applyProtection="1">
      <alignment horizontal="center"/>
    </xf>
    <xf numFmtId="0" fontId="0" fillId="0" borderId="0" xfId="0" applyFill="1"/>
    <xf numFmtId="0" fontId="0" fillId="3" borderId="0" xfId="0" applyFill="1" applyBorder="1" applyProtection="1"/>
    <xf numFmtId="0" fontId="6" fillId="2" borderId="0" xfId="0" applyFont="1" applyFill="1" applyBorder="1" applyAlignment="1">
      <alignment horizontal="left" vertical="center"/>
    </xf>
    <xf numFmtId="0" fontId="0" fillId="2" borderId="0" xfId="0" applyFill="1" applyBorder="1" applyAlignment="1">
      <alignment vertical="center"/>
    </xf>
    <xf numFmtId="0" fontId="7" fillId="2" borderId="0" xfId="0" applyFont="1" applyFill="1" applyBorder="1" applyAlignment="1">
      <alignment vertical="center"/>
    </xf>
    <xf numFmtId="3" fontId="7" fillId="2" borderId="0" xfId="0" applyNumberFormat="1" applyFont="1" applyFill="1" applyBorder="1" applyAlignment="1">
      <alignment vertical="center"/>
    </xf>
    <xf numFmtId="0" fontId="7" fillId="0" borderId="4" xfId="0" applyFont="1" applyFill="1" applyBorder="1" applyAlignment="1">
      <alignment vertical="center"/>
    </xf>
    <xf numFmtId="0" fontId="7" fillId="0" borderId="0" xfId="0" applyFont="1" applyFill="1" applyBorder="1" applyAlignment="1">
      <alignment vertical="center"/>
    </xf>
    <xf numFmtId="0" fontId="6" fillId="2" borderId="0" xfId="0" applyFont="1" applyFill="1" applyBorder="1" applyAlignment="1">
      <alignment vertical="center"/>
    </xf>
    <xf numFmtId="0" fontId="8" fillId="2" borderId="0" xfId="0" applyFont="1" applyFill="1" applyBorder="1" applyAlignment="1">
      <alignment vertical="center"/>
    </xf>
    <xf numFmtId="0" fontId="0" fillId="2" borderId="0" xfId="0" applyFill="1" applyAlignment="1">
      <alignment vertical="center"/>
    </xf>
    <xf numFmtId="0" fontId="0" fillId="3" borderId="0" xfId="0" applyFill="1" applyAlignment="1">
      <alignment vertical="center"/>
    </xf>
    <xf numFmtId="0" fontId="5" fillId="5" borderId="0" xfId="0" applyFont="1" applyFill="1"/>
    <xf numFmtId="0" fontId="0" fillId="5" borderId="0" xfId="0" applyFill="1"/>
    <xf numFmtId="0" fontId="9" fillId="5" borderId="0" xfId="0" applyFont="1" applyFill="1"/>
    <xf numFmtId="0" fontId="0" fillId="3" borderId="4" xfId="0" applyFill="1" applyBorder="1"/>
    <xf numFmtId="0" fontId="0" fillId="3" borderId="0" xfId="0" applyFill="1" applyBorder="1"/>
    <xf numFmtId="0" fontId="8" fillId="5" borderId="0" xfId="0" applyFont="1" applyFill="1"/>
    <xf numFmtId="3" fontId="0" fillId="5" borderId="0" xfId="0" applyNumberFormat="1" applyFill="1" applyBorder="1" applyAlignment="1">
      <alignment horizontal="center"/>
    </xf>
    <xf numFmtId="0" fontId="5" fillId="3" borderId="0" xfId="0" applyFont="1" applyFill="1" applyAlignment="1">
      <alignment vertical="center"/>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center" vertical="center" wrapText="1"/>
    </xf>
    <xf numFmtId="3" fontId="9" fillId="5" borderId="7" xfId="0" applyNumberFormat="1" applyFont="1" applyFill="1" applyBorder="1" applyAlignment="1">
      <alignment horizontal="center" vertical="center"/>
    </xf>
    <xf numFmtId="0" fontId="9" fillId="5" borderId="11"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0" fontId="9" fillId="5" borderId="11" xfId="0" quotePrefix="1" applyFont="1" applyFill="1" applyBorder="1" applyAlignment="1">
      <alignment vertical="center"/>
    </xf>
    <xf numFmtId="3" fontId="9" fillId="5" borderId="11" xfId="0" applyNumberFormat="1" applyFont="1" applyFill="1" applyBorder="1" applyAlignment="1">
      <alignment horizontal="center" vertical="center"/>
    </xf>
    <xf numFmtId="0" fontId="9" fillId="5" borderId="7" xfId="0" quotePrefix="1" applyFont="1" applyFill="1" applyBorder="1" applyAlignment="1">
      <alignment vertical="center"/>
    </xf>
    <xf numFmtId="0" fontId="9" fillId="5" borderId="7" xfId="0" quotePrefix="1" applyFont="1" applyFill="1" applyBorder="1" applyAlignment="1">
      <alignment horizontal="center" vertical="center"/>
    </xf>
    <xf numFmtId="0" fontId="0" fillId="3" borderId="4" xfId="0" applyFill="1" applyBorder="1" applyAlignment="1">
      <alignment horizontal="right"/>
    </xf>
    <xf numFmtId="0" fontId="5" fillId="6" borderId="12" xfId="0" applyFont="1" applyFill="1" applyBorder="1" applyAlignment="1">
      <alignment vertical="center"/>
    </xf>
    <xf numFmtId="0" fontId="5" fillId="6" borderId="12" xfId="0" applyFont="1" applyFill="1" applyBorder="1" applyAlignment="1">
      <alignment horizontal="right" vertical="center"/>
    </xf>
    <xf numFmtId="3" fontId="5" fillId="6" borderId="6" xfId="0" applyNumberFormat="1" applyFont="1" applyFill="1" applyBorder="1" applyAlignment="1">
      <alignment horizontal="center" vertical="center"/>
    </xf>
    <xf numFmtId="0" fontId="5" fillId="6" borderId="12" xfId="0" quotePrefix="1" applyFont="1" applyFill="1" applyBorder="1" applyAlignment="1">
      <alignment vertical="center"/>
    </xf>
    <xf numFmtId="0" fontId="10" fillId="4" borderId="15" xfId="0" applyFont="1" applyFill="1" applyBorder="1" applyAlignment="1">
      <alignment horizontal="center"/>
    </xf>
    <xf numFmtId="0" fontId="10" fillId="4" borderId="15" xfId="0" applyFont="1" applyFill="1" applyBorder="1" applyAlignment="1">
      <alignment horizontal="left" vertical="center"/>
    </xf>
    <xf numFmtId="0" fontId="13" fillId="4" borderId="7" xfId="0" applyFont="1" applyFill="1" applyBorder="1" applyAlignment="1">
      <alignment horizontal="center" vertical="center" wrapText="1"/>
    </xf>
    <xf numFmtId="0" fontId="10" fillId="4" borderId="11" xfId="0" applyFont="1" applyFill="1" applyBorder="1" applyAlignment="1">
      <alignment horizontal="center" vertical="top"/>
    </xf>
    <xf numFmtId="0" fontId="10" fillId="4" borderId="11" xfId="0" applyFont="1" applyFill="1" applyBorder="1" applyAlignment="1">
      <alignment horizontal="left" vertical="center"/>
    </xf>
    <xf numFmtId="0" fontId="5" fillId="6" borderId="7" xfId="0" applyFont="1" applyFill="1" applyBorder="1" applyAlignment="1">
      <alignment horizontal="left" vertical="center"/>
    </xf>
    <xf numFmtId="0" fontId="5" fillId="6" borderId="7"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2" xfId="0" applyFont="1" applyFill="1" applyBorder="1" applyAlignment="1">
      <alignment horizontal="center" vertical="center"/>
    </xf>
    <xf numFmtId="0" fontId="8" fillId="3" borderId="0" xfId="0" applyFont="1" applyFill="1" applyAlignment="1">
      <alignment vertical="center"/>
    </xf>
    <xf numFmtId="0" fontId="8" fillId="3" borderId="0" xfId="0" applyFont="1" applyFill="1" applyBorder="1" applyAlignment="1">
      <alignment vertical="center"/>
    </xf>
    <xf numFmtId="0" fontId="5" fillId="3" borderId="0" xfId="0" applyFont="1" applyFill="1" applyBorder="1" applyAlignment="1">
      <alignment horizontal="right" vertical="center"/>
    </xf>
    <xf numFmtId="0" fontId="5" fillId="3" borderId="0" xfId="0" quotePrefix="1" applyFont="1" applyFill="1" applyBorder="1" applyAlignment="1">
      <alignment vertical="center"/>
    </xf>
    <xf numFmtId="9" fontId="5" fillId="0" borderId="3" xfId="0" applyNumberFormat="1" applyFont="1" applyFill="1" applyBorder="1" applyAlignment="1" applyProtection="1">
      <alignment horizontal="center" vertical="center"/>
      <protection locked="0"/>
    </xf>
    <xf numFmtId="0" fontId="9" fillId="6" borderId="7" xfId="0" applyFont="1" applyFill="1" applyBorder="1" applyAlignment="1">
      <alignment vertical="center"/>
    </xf>
    <xf numFmtId="0" fontId="9" fillId="6" borderId="5" xfId="0" applyFont="1" applyFill="1" applyBorder="1" applyAlignment="1">
      <alignment vertical="center"/>
    </xf>
    <xf numFmtId="0" fontId="9" fillId="6" borderId="12" xfId="0" applyFont="1" applyFill="1" applyBorder="1" applyAlignment="1">
      <alignment vertical="center"/>
    </xf>
    <xf numFmtId="0" fontId="8" fillId="3" borderId="0" xfId="0" applyFont="1" applyFill="1"/>
    <xf numFmtId="0" fontId="8" fillId="3" borderId="0" xfId="0" applyFont="1" applyFill="1" applyBorder="1"/>
    <xf numFmtId="0" fontId="11" fillId="3" borderId="0" xfId="0" applyFont="1" applyFill="1" applyBorder="1"/>
    <xf numFmtId="0" fontId="5" fillId="3" borderId="0" xfId="0" applyFont="1" applyFill="1" applyAlignment="1">
      <alignment horizontal="left" vertical="center"/>
    </xf>
    <xf numFmtId="3" fontId="5" fillId="0" borderId="0" xfId="0" applyNumberFormat="1" applyFont="1" applyFill="1" applyBorder="1" applyAlignment="1">
      <alignment horizontal="center" vertical="center"/>
    </xf>
    <xf numFmtId="0" fontId="0" fillId="3" borderId="4" xfId="0" applyFill="1" applyBorder="1" applyAlignment="1">
      <alignment vertical="center"/>
    </xf>
    <xf numFmtId="0" fontId="0" fillId="3" borderId="0" xfId="0" applyFill="1" applyBorder="1" applyAlignment="1">
      <alignment vertical="center"/>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xf>
    <xf numFmtId="3" fontId="9" fillId="0" borderId="7" xfId="0" applyNumberFormat="1" applyFont="1" applyFill="1" applyBorder="1" applyAlignment="1" applyProtection="1">
      <alignment horizontal="center" vertical="center"/>
      <protection locked="0"/>
    </xf>
    <xf numFmtId="9" fontId="9" fillId="0" borderId="7" xfId="0" applyNumberFormat="1" applyFont="1" applyFill="1" applyBorder="1" applyAlignment="1" applyProtection="1">
      <alignment horizontal="center" vertical="center"/>
      <protection locked="0"/>
    </xf>
    <xf numFmtId="0" fontId="0" fillId="0" borderId="0" xfId="0" applyFill="1" applyBorder="1"/>
    <xf numFmtId="0" fontId="0" fillId="3" borderId="0" xfId="0" quotePrefix="1" applyFont="1" applyFill="1" applyBorder="1"/>
    <xf numFmtId="0" fontId="5" fillId="6" borderId="15" xfId="0" applyFont="1" applyFill="1" applyBorder="1" applyAlignment="1">
      <alignment vertical="center"/>
    </xf>
    <xf numFmtId="0" fontId="5" fillId="6" borderId="13" xfId="0" applyFont="1" applyFill="1" applyBorder="1" applyAlignment="1">
      <alignment vertical="center"/>
    </xf>
    <xf numFmtId="0" fontId="5" fillId="6" borderId="18" xfId="0" applyFont="1" applyFill="1" applyBorder="1" applyAlignment="1">
      <alignment vertical="center"/>
    </xf>
    <xf numFmtId="0" fontId="5" fillId="6" borderId="18" xfId="0" applyFont="1" applyFill="1" applyBorder="1" applyAlignment="1">
      <alignment horizontal="right" vertical="center"/>
    </xf>
    <xf numFmtId="3" fontId="5" fillId="6" borderId="14" xfId="0" applyNumberFormat="1" applyFont="1" applyFill="1" applyBorder="1" applyAlignment="1">
      <alignment horizontal="center" vertical="center"/>
    </xf>
    <xf numFmtId="0" fontId="5" fillId="4" borderId="7" xfId="0" applyFont="1" applyFill="1" applyBorder="1" applyAlignment="1">
      <alignment vertical="center"/>
    </xf>
    <xf numFmtId="0" fontId="11" fillId="3" borderId="0" xfId="0" applyFont="1" applyFill="1"/>
    <xf numFmtId="0" fontId="8" fillId="3" borderId="4" xfId="0" applyFont="1" applyFill="1" applyBorder="1"/>
    <xf numFmtId="0" fontId="14" fillId="6" borderId="0" xfId="0" applyFont="1" applyFill="1" applyBorder="1" applyAlignment="1">
      <alignment horizontal="left" vertical="center"/>
    </xf>
    <xf numFmtId="0" fontId="15" fillId="6" borderId="0" xfId="0" applyFont="1" applyFill="1" applyBorder="1" applyAlignment="1">
      <alignment horizontal="center" vertical="center"/>
    </xf>
    <xf numFmtId="0" fontId="15" fillId="6" borderId="0" xfId="0" applyFont="1" applyFill="1" applyBorder="1" applyAlignment="1">
      <alignment vertical="center"/>
    </xf>
    <xf numFmtId="167" fontId="14" fillId="6" borderId="0" xfId="0" applyNumberFormat="1" applyFont="1" applyFill="1" applyBorder="1" applyAlignment="1">
      <alignment horizontal="left" vertical="center"/>
    </xf>
    <xf numFmtId="0" fontId="14" fillId="6" borderId="0" xfId="0" applyFont="1" applyFill="1" applyBorder="1" applyAlignment="1">
      <alignment horizontal="center" vertical="center"/>
    </xf>
    <xf numFmtId="0" fontId="16" fillId="7" borderId="0" xfId="0" applyFont="1" applyFill="1" applyAlignment="1">
      <alignment horizontal="left" vertical="center" wrapText="1"/>
    </xf>
    <xf numFmtId="0" fontId="14" fillId="8" borderId="0" xfId="0" applyFont="1" applyFill="1" applyBorder="1" applyAlignment="1">
      <alignment horizontal="right" vertical="center" wrapText="1"/>
    </xf>
    <xf numFmtId="0" fontId="14" fillId="8" borderId="0" xfId="0" applyFont="1" applyFill="1" applyBorder="1" applyAlignment="1">
      <alignment horizontal="center" vertical="center"/>
    </xf>
    <xf numFmtId="0" fontId="14" fillId="8" borderId="0" xfId="0" applyFont="1" applyFill="1" applyBorder="1" applyAlignment="1">
      <alignment horizontal="center" vertical="center" wrapText="1"/>
    </xf>
    <xf numFmtId="0" fontId="14" fillId="8" borderId="0" xfId="0" applyFont="1" applyFill="1" applyBorder="1" applyAlignment="1">
      <alignment horizontal="left" vertical="center" wrapText="1"/>
    </xf>
    <xf numFmtId="165" fontId="14" fillId="8" borderId="0" xfId="0" applyNumberFormat="1" applyFont="1" applyFill="1" applyBorder="1" applyAlignment="1">
      <alignment horizontal="left" vertical="center" wrapText="1"/>
    </xf>
    <xf numFmtId="0" fontId="14" fillId="8" borderId="0" xfId="0" quotePrefix="1" applyFont="1" applyFill="1" applyBorder="1" applyAlignment="1">
      <alignment horizontal="left" vertical="center" wrapText="1"/>
    </xf>
    <xf numFmtId="0" fontId="15" fillId="8" borderId="0" xfId="0" applyFont="1" applyFill="1" applyBorder="1" applyAlignment="1">
      <alignment vertical="center"/>
    </xf>
    <xf numFmtId="166" fontId="14" fillId="8" borderId="0" xfId="0" applyNumberFormat="1" applyFont="1" applyFill="1" applyBorder="1" applyAlignment="1">
      <alignment horizontal="center" vertical="center" wrapText="1"/>
    </xf>
    <xf numFmtId="0" fontId="0" fillId="8" borderId="0" xfId="0" applyFill="1" applyBorder="1"/>
    <xf numFmtId="0" fontId="0" fillId="9" borderId="0" xfId="0" applyFill="1" applyBorder="1"/>
    <xf numFmtId="0" fontId="11" fillId="9" borderId="0" xfId="0" applyFont="1" applyFill="1" applyBorder="1"/>
    <xf numFmtId="0" fontId="8" fillId="9" borderId="0" xfId="0" applyFont="1" applyFill="1" applyBorder="1" applyAlignment="1">
      <alignment horizontal="right"/>
    </xf>
    <xf numFmtId="0" fontId="5" fillId="9" borderId="0" xfId="0" applyFont="1" applyFill="1" applyBorder="1" applyAlignment="1">
      <alignment horizontal="center" vertical="center"/>
    </xf>
    <xf numFmtId="0" fontId="5" fillId="9" borderId="0" xfId="0" applyFont="1" applyFill="1" applyBorder="1" applyAlignment="1">
      <alignment vertical="center"/>
    </xf>
    <xf numFmtId="3" fontId="5" fillId="9" borderId="0" xfId="0" applyNumberFormat="1" applyFont="1" applyFill="1" applyBorder="1" applyAlignment="1">
      <alignment horizontal="center" vertical="center"/>
    </xf>
    <xf numFmtId="0" fontId="9" fillId="9" borderId="0" xfId="0" applyFont="1" applyFill="1" applyBorder="1" applyAlignment="1">
      <alignment horizontal="center" vertical="center"/>
    </xf>
    <xf numFmtId="3" fontId="9" fillId="9" borderId="0" xfId="0" applyNumberFormat="1" applyFont="1" applyFill="1" applyBorder="1" applyAlignment="1">
      <alignment horizontal="center" vertical="center"/>
    </xf>
    <xf numFmtId="0" fontId="0" fillId="9" borderId="4" xfId="0" applyFill="1" applyBorder="1" applyAlignment="1"/>
    <xf numFmtId="0" fontId="9" fillId="9" borderId="0" xfId="0" quotePrefix="1" applyFont="1" applyFill="1" applyBorder="1" applyAlignment="1">
      <alignment horizontal="center" vertical="center"/>
    </xf>
    <xf numFmtId="0" fontId="11" fillId="9" borderId="0" xfId="0" applyFont="1" applyFill="1" applyBorder="1" applyAlignment="1">
      <alignment horizontal="left"/>
    </xf>
    <xf numFmtId="0" fontId="11" fillId="9" borderId="0" xfId="0" applyFont="1" applyFill="1" applyBorder="1" applyAlignment="1">
      <alignment horizontal="center"/>
    </xf>
    <xf numFmtId="0" fontId="11" fillId="9" borderId="0" xfId="0" applyFont="1" applyFill="1" applyBorder="1" applyAlignment="1"/>
    <xf numFmtId="1" fontId="11" fillId="9" borderId="0" xfId="0" applyNumberFormat="1" applyFont="1" applyFill="1" applyBorder="1" applyAlignment="1">
      <alignment horizontal="center"/>
    </xf>
    <xf numFmtId="2" fontId="11" fillId="9" borderId="0" xfId="0" applyNumberFormat="1" applyFont="1" applyFill="1" applyBorder="1" applyAlignment="1">
      <alignment horizontal="center"/>
    </xf>
    <xf numFmtId="0" fontId="8" fillId="9" borderId="0" xfId="0" applyFont="1" applyFill="1" applyBorder="1" applyAlignment="1"/>
    <xf numFmtId="164" fontId="8" fillId="9" borderId="0" xfId="1" applyNumberFormat="1" applyFont="1" applyFill="1" applyBorder="1" applyAlignment="1">
      <alignment horizontal="center"/>
    </xf>
    <xf numFmtId="0" fontId="17" fillId="9" borderId="0" xfId="0" applyFont="1" applyFill="1" applyBorder="1" applyAlignment="1"/>
    <xf numFmtId="0" fontId="18" fillId="9" borderId="0" xfId="0" applyFont="1" applyFill="1" applyBorder="1" applyAlignment="1">
      <alignment horizontal="center"/>
    </xf>
    <xf numFmtId="0" fontId="18" fillId="9" borderId="0" xfId="0" applyFont="1" applyFill="1" applyBorder="1" applyAlignment="1"/>
    <xf numFmtId="0" fontId="19" fillId="9" borderId="0" xfId="0" applyFont="1" applyFill="1" applyBorder="1" applyAlignment="1">
      <alignment horizontal="center"/>
    </xf>
    <xf numFmtId="0" fontId="19" fillId="9" borderId="0" xfId="0" applyFont="1" applyFill="1" applyBorder="1" applyAlignment="1"/>
    <xf numFmtId="0" fontId="19" fillId="9" borderId="0" xfId="0" applyFont="1" applyFill="1" applyBorder="1"/>
    <xf numFmtId="0" fontId="17" fillId="9" borderId="0" xfId="0" applyFont="1" applyFill="1" applyBorder="1" applyAlignment="1">
      <alignment horizontal="center"/>
    </xf>
    <xf numFmtId="0" fontId="20" fillId="9" borderId="0" xfId="0" applyFont="1" applyFill="1" applyBorder="1" applyAlignment="1"/>
    <xf numFmtId="0" fontId="20" fillId="9" borderId="0" xfId="0" applyFont="1" applyFill="1" applyBorder="1" applyAlignment="1">
      <alignment horizontal="center"/>
    </xf>
    <xf numFmtId="0" fontId="20" fillId="9" borderId="0" xfId="0" applyFont="1" applyFill="1" applyBorder="1"/>
    <xf numFmtId="170" fontId="21" fillId="9" borderId="0" xfId="0" applyNumberFormat="1" applyFont="1" applyFill="1" applyBorder="1" applyAlignment="1">
      <alignment horizontal="center"/>
    </xf>
    <xf numFmtId="170" fontId="21" fillId="9" borderId="0" xfId="0" applyNumberFormat="1" applyFont="1" applyFill="1" applyBorder="1" applyAlignment="1">
      <alignment horizontal="right"/>
    </xf>
    <xf numFmtId="0" fontId="0" fillId="9" borderId="0" xfId="0" applyFill="1" applyBorder="1" applyAlignment="1">
      <alignment horizontal="center"/>
    </xf>
    <xf numFmtId="0" fontId="5" fillId="0" borderId="23" xfId="0" applyFont="1" applyFill="1" applyBorder="1" applyAlignment="1" applyProtection="1">
      <alignment horizontal="center"/>
    </xf>
    <xf numFmtId="0" fontId="5" fillId="0" borderId="23" xfId="0" applyFont="1" applyFill="1" applyBorder="1" applyAlignment="1" applyProtection="1"/>
    <xf numFmtId="0" fontId="0" fillId="0" borderId="23" xfId="0" applyFill="1" applyBorder="1"/>
    <xf numFmtId="0" fontId="5" fillId="0" borderId="24" xfId="0" applyFont="1" applyFill="1" applyBorder="1" applyAlignment="1" applyProtection="1"/>
    <xf numFmtId="0" fontId="0" fillId="3" borderId="4" xfId="0" applyFill="1" applyBorder="1" applyAlignment="1">
      <alignment vertical="top"/>
    </xf>
    <xf numFmtId="0" fontId="0" fillId="3" borderId="0" xfId="0" applyFill="1" applyBorder="1" applyAlignment="1">
      <alignment vertical="top"/>
    </xf>
    <xf numFmtId="0" fontId="0" fillId="0" borderId="0" xfId="0" applyFill="1" applyAlignment="1">
      <alignment vertical="top"/>
    </xf>
    <xf numFmtId="0" fontId="0" fillId="3" borderId="0" xfId="0" applyFill="1" applyAlignment="1">
      <alignment vertical="top"/>
    </xf>
    <xf numFmtId="0" fontId="0" fillId="0" borderId="25" xfId="0" applyFill="1" applyBorder="1"/>
    <xf numFmtId="0" fontId="0" fillId="9" borderId="0" xfId="0" applyFill="1" applyBorder="1" applyAlignment="1">
      <alignment vertical="center"/>
    </xf>
    <xf numFmtId="0" fontId="0" fillId="0" borderId="0" xfId="0" applyFill="1" applyBorder="1" applyAlignment="1">
      <alignment vertical="center"/>
    </xf>
    <xf numFmtId="0" fontId="16" fillId="7" borderId="0" xfId="0" applyFont="1" applyFill="1" applyAlignment="1" applyProtection="1">
      <alignment horizontal="left" vertical="center" wrapText="1"/>
      <protection locked="0"/>
    </xf>
    <xf numFmtId="0" fontId="0" fillId="0" borderId="26" xfId="0" applyFill="1" applyBorder="1"/>
    <xf numFmtId="0" fontId="11" fillId="3" borderId="0" xfId="0" applyFont="1" applyFill="1" applyProtection="1"/>
    <xf numFmtId="0" fontId="0" fillId="3" borderId="0" xfId="0" applyFill="1" applyProtection="1"/>
    <xf numFmtId="0" fontId="0" fillId="0" borderId="28" xfId="0" applyFill="1" applyBorder="1"/>
    <xf numFmtId="0" fontId="0" fillId="0" borderId="29" xfId="0" applyFill="1" applyBorder="1"/>
    <xf numFmtId="0" fontId="0" fillId="0" borderId="29" xfId="0" applyFill="1" applyBorder="1" applyAlignment="1">
      <alignment vertical="center"/>
    </xf>
    <xf numFmtId="0" fontId="0" fillId="3" borderId="29" xfId="0" applyFill="1" applyBorder="1"/>
    <xf numFmtId="0" fontId="0" fillId="3" borderId="31" xfId="0" applyFill="1" applyBorder="1"/>
    <xf numFmtId="0" fontId="0" fillId="0" borderId="30" xfId="0" applyFill="1" applyBorder="1"/>
    <xf numFmtId="0" fontId="15" fillId="0" borderId="30" xfId="0" applyFont="1" applyFill="1" applyBorder="1"/>
    <xf numFmtId="0" fontId="0" fillId="3" borderId="30" xfId="0" applyFill="1" applyBorder="1"/>
    <xf numFmtId="0" fontId="10" fillId="4" borderId="7" xfId="0" applyFont="1" applyFill="1" applyBorder="1" applyAlignment="1">
      <alignment horizontal="left" vertical="center" wrapText="1"/>
    </xf>
    <xf numFmtId="0" fontId="10" fillId="4" borderId="7" xfId="0" applyFont="1" applyFill="1" applyBorder="1" applyAlignment="1">
      <alignment horizontal="center" vertical="center" wrapText="1"/>
    </xf>
    <xf numFmtId="0" fontId="9" fillId="0" borderId="7" xfId="0" applyFont="1" applyFill="1" applyBorder="1" applyAlignment="1" applyProtection="1">
      <alignment horizontal="center" vertical="center"/>
      <protection locked="0"/>
    </xf>
    <xf numFmtId="0" fontId="5" fillId="4" borderId="5"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9" fillId="9" borderId="0" xfId="0" applyFont="1" applyFill="1" applyBorder="1" applyAlignment="1" applyProtection="1">
      <alignment horizontal="center" vertical="center"/>
    </xf>
    <xf numFmtId="0" fontId="9" fillId="5" borderId="7" xfId="0" applyFont="1" applyFill="1" applyBorder="1" applyAlignment="1">
      <alignment horizontal="center" vertical="center"/>
    </xf>
    <xf numFmtId="0" fontId="8" fillId="9" borderId="0" xfId="0" applyFont="1" applyFill="1" applyBorder="1" applyAlignment="1">
      <alignment wrapText="1"/>
    </xf>
    <xf numFmtId="0" fontId="0" fillId="9" borderId="0" xfId="0" applyFill="1" applyBorder="1" applyAlignment="1"/>
    <xf numFmtId="0" fontId="5" fillId="6" borderId="7" xfId="0" applyFont="1" applyFill="1" applyBorder="1" applyAlignment="1">
      <alignment vertical="center"/>
    </xf>
    <xf numFmtId="0" fontId="5" fillId="6" borderId="5" xfId="0" applyFont="1" applyFill="1" applyBorder="1" applyAlignment="1">
      <alignment vertical="center"/>
    </xf>
    <xf numFmtId="0" fontId="9" fillId="6" borderId="0" xfId="0" applyFont="1" applyFill="1" applyBorder="1" applyAlignment="1">
      <alignment vertical="center"/>
    </xf>
    <xf numFmtId="170" fontId="19" fillId="9" borderId="0" xfId="0" applyNumberFormat="1" applyFont="1" applyFill="1" applyBorder="1" applyAlignment="1">
      <alignment horizontal="center"/>
    </xf>
    <xf numFmtId="0" fontId="11" fillId="9" borderId="0" xfId="0" applyFont="1" applyFill="1" applyBorder="1" applyAlignment="1">
      <alignment wrapText="1"/>
    </xf>
    <xf numFmtId="0" fontId="0" fillId="9" borderId="0" xfId="0" applyFill="1" applyBorder="1" applyAlignment="1">
      <alignment wrapText="1"/>
    </xf>
    <xf numFmtId="0" fontId="9" fillId="9" borderId="0" xfId="0" applyFont="1" applyFill="1" applyBorder="1" applyAlignment="1" applyProtection="1">
      <alignment horizontal="center" vertical="center"/>
    </xf>
    <xf numFmtId="0" fontId="5" fillId="9" borderId="0" xfId="0" applyFont="1" applyFill="1" applyBorder="1" applyAlignment="1" applyProtection="1">
      <alignment vertical="center"/>
    </xf>
    <xf numFmtId="164" fontId="27" fillId="3" borderId="0" xfId="1" applyNumberFormat="1" applyFont="1" applyFill="1" applyAlignment="1">
      <alignment horizontal="left"/>
    </xf>
    <xf numFmtId="0" fontId="0" fillId="6" borderId="15" xfId="0" applyFill="1" applyBorder="1"/>
    <xf numFmtId="0" fontId="11" fillId="6" borderId="13" xfId="0" applyFont="1" applyFill="1" applyBorder="1" applyAlignment="1"/>
    <xf numFmtId="0" fontId="11" fillId="6" borderId="18" xfId="0" applyFont="1" applyFill="1" applyBorder="1" applyAlignment="1"/>
    <xf numFmtId="0" fontId="0" fillId="6" borderId="18" xfId="0" applyFill="1" applyBorder="1"/>
    <xf numFmtId="0" fontId="5" fillId="6" borderId="18" xfId="0" quotePrefix="1" applyFont="1" applyFill="1" applyBorder="1" applyAlignment="1">
      <alignment vertical="center"/>
    </xf>
    <xf numFmtId="164" fontId="27" fillId="3" borderId="0" xfId="1" applyNumberFormat="1" applyFont="1" applyFill="1" applyBorder="1" applyAlignment="1">
      <alignment horizontal="left"/>
    </xf>
    <xf numFmtId="0" fontId="28" fillId="3" borderId="0" xfId="0" applyFont="1" applyFill="1" applyBorder="1" applyAlignment="1"/>
    <xf numFmtId="164" fontId="28" fillId="3" borderId="0" xfId="1" applyNumberFormat="1" applyFont="1" applyFill="1" applyBorder="1" applyAlignment="1">
      <alignment horizontal="left"/>
    </xf>
    <xf numFmtId="3" fontId="5" fillId="6" borderId="6" xfId="0" applyNumberFormat="1" applyFont="1" applyFill="1" applyBorder="1" applyAlignment="1">
      <alignment horizontal="left" vertical="center"/>
    </xf>
    <xf numFmtId="3" fontId="28" fillId="0" borderId="0" xfId="0" applyNumberFormat="1" applyFont="1" applyFill="1" applyBorder="1" applyAlignment="1">
      <alignment horizontal="center"/>
    </xf>
    <xf numFmtId="3" fontId="28" fillId="3" borderId="0" xfId="0" applyNumberFormat="1" applyFont="1" applyFill="1" applyAlignment="1">
      <alignment horizontal="left"/>
    </xf>
    <xf numFmtId="9" fontId="5" fillId="0" borderId="0" xfId="0" applyNumberFormat="1" applyFont="1" applyFill="1" applyBorder="1" applyAlignment="1" applyProtection="1">
      <alignment horizontal="center" vertical="center"/>
      <protection locked="0"/>
    </xf>
    <xf numFmtId="164" fontId="28" fillId="3" borderId="0" xfId="1" applyNumberFormat="1" applyFont="1" applyFill="1" applyAlignment="1">
      <alignment horizontal="left"/>
    </xf>
    <xf numFmtId="0" fontId="28" fillId="3" borderId="0" xfId="0" applyFont="1" applyFill="1" applyBorder="1"/>
    <xf numFmtId="0" fontId="29" fillId="3" borderId="0" xfId="0" applyFont="1" applyFill="1" applyBorder="1"/>
    <xf numFmtId="3" fontId="28" fillId="3" borderId="0" xfId="1" applyNumberFormat="1" applyFont="1" applyFill="1" applyBorder="1" applyAlignment="1">
      <alignment horizontal="center"/>
    </xf>
    <xf numFmtId="0" fontId="30" fillId="9" borderId="0" xfId="0" applyFont="1" applyFill="1" applyBorder="1" applyAlignment="1" applyProtection="1">
      <alignment vertical="center"/>
    </xf>
    <xf numFmtId="0" fontId="9" fillId="9" borderId="0" xfId="0" applyFont="1" applyFill="1" applyBorder="1" applyAlignment="1" applyProtection="1">
      <alignment vertical="center"/>
    </xf>
    <xf numFmtId="3" fontId="28" fillId="9" borderId="0" xfId="1" applyNumberFormat="1" applyFont="1" applyFill="1" applyBorder="1" applyAlignment="1">
      <alignment horizontal="center"/>
    </xf>
    <xf numFmtId="3" fontId="28" fillId="3" borderId="0" xfId="0" applyNumberFormat="1" applyFont="1" applyFill="1" applyAlignment="1">
      <alignment horizontal="center"/>
    </xf>
    <xf numFmtId="0" fontId="32" fillId="9" borderId="0" xfId="0" applyFont="1" applyFill="1" applyBorder="1" applyAlignment="1">
      <alignment vertical="center"/>
    </xf>
    <xf numFmtId="167" fontId="31" fillId="0" borderId="0" xfId="0" applyNumberFormat="1" applyFont="1" applyFill="1" applyBorder="1" applyAlignment="1">
      <alignment horizontal="left" vertical="center"/>
    </xf>
    <xf numFmtId="0" fontId="9" fillId="5" borderId="0" xfId="0" applyFont="1" applyFill="1" applyAlignment="1">
      <alignment vertical="top" wrapText="1"/>
    </xf>
    <xf numFmtId="0" fontId="9" fillId="5" borderId="0" xfId="0" applyFont="1" applyFill="1" applyBorder="1" applyAlignment="1">
      <alignment vertical="top" wrapText="1"/>
    </xf>
    <xf numFmtId="0" fontId="10" fillId="4" borderId="7" xfId="0" applyFont="1" applyFill="1" applyBorder="1" applyAlignment="1">
      <alignment horizontal="left" vertical="center" wrapText="1"/>
    </xf>
    <xf numFmtId="0" fontId="10" fillId="4" borderId="7" xfId="0" applyFont="1" applyFill="1" applyBorder="1" applyAlignment="1">
      <alignment horizontal="center" vertical="center" wrapText="1"/>
    </xf>
    <xf numFmtId="0" fontId="9" fillId="0" borderId="7" xfId="0" applyFont="1" applyFill="1" applyBorder="1" applyAlignment="1" applyProtection="1">
      <alignment horizontal="center" vertical="center"/>
      <protection locked="0"/>
    </xf>
    <xf numFmtId="0" fontId="5" fillId="4" borderId="5"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9" fillId="9" borderId="0" xfId="0" applyFont="1" applyFill="1" applyBorder="1" applyAlignment="1" applyProtection="1">
      <alignment horizontal="center" vertical="center"/>
    </xf>
    <xf numFmtId="0" fontId="9" fillId="5" borderId="7" xfId="0" applyFont="1" applyFill="1" applyBorder="1" applyAlignment="1">
      <alignment horizontal="center" vertical="center"/>
    </xf>
    <xf numFmtId="0" fontId="8" fillId="9" borderId="0" xfId="0" applyFont="1" applyFill="1" applyBorder="1" applyAlignment="1">
      <alignment wrapText="1"/>
    </xf>
    <xf numFmtId="0" fontId="0" fillId="9" borderId="0" xfId="0" applyFill="1" applyBorder="1" applyAlignment="1"/>
    <xf numFmtId="0" fontId="5" fillId="9" borderId="0" xfId="0" applyFont="1" applyFill="1" applyBorder="1" applyAlignment="1" applyProtection="1">
      <alignment vertical="center"/>
    </xf>
    <xf numFmtId="0" fontId="5" fillId="6" borderId="7" xfId="0" applyFont="1" applyFill="1" applyBorder="1" applyAlignment="1">
      <alignment vertical="center"/>
    </xf>
    <xf numFmtId="0" fontId="5" fillId="6" borderId="5" xfId="0" applyFont="1" applyFill="1" applyBorder="1" applyAlignment="1">
      <alignment vertical="center"/>
    </xf>
    <xf numFmtId="0" fontId="9" fillId="6" borderId="0" xfId="0" applyFont="1" applyFill="1" applyBorder="1" applyAlignment="1">
      <alignment vertical="center"/>
    </xf>
    <xf numFmtId="170" fontId="19" fillId="9" borderId="0" xfId="0" applyNumberFormat="1" applyFont="1" applyFill="1" applyBorder="1" applyAlignment="1">
      <alignment horizontal="center"/>
    </xf>
    <xf numFmtId="0" fontId="11" fillId="9" borderId="0" xfId="0" applyFont="1" applyFill="1" applyBorder="1" applyAlignment="1">
      <alignment wrapText="1"/>
    </xf>
    <xf numFmtId="0" fontId="0" fillId="9" borderId="0" xfId="0" applyFill="1" applyBorder="1" applyAlignment="1">
      <alignment wrapText="1"/>
    </xf>
    <xf numFmtId="0" fontId="27" fillId="3" borderId="0" xfId="0" applyFont="1" applyFill="1"/>
    <xf numFmtId="0" fontId="28" fillId="3" borderId="0" xfId="0" applyFont="1" applyFill="1"/>
    <xf numFmtId="0" fontId="4" fillId="5" borderId="0" xfId="0" applyFont="1" applyFill="1" applyAlignment="1">
      <alignment vertical="top" wrapText="1"/>
    </xf>
    <xf numFmtId="0" fontId="27" fillId="3" borderId="0" xfId="0" applyFont="1" applyFill="1" applyAlignment="1">
      <alignment vertical="top"/>
    </xf>
    <xf numFmtId="0" fontId="11" fillId="9" borderId="0" xfId="0" applyFont="1" applyFill="1" applyBorder="1" applyAlignment="1">
      <alignment horizontal="left" vertical="top" wrapText="1"/>
    </xf>
    <xf numFmtId="0" fontId="33" fillId="9" borderId="0" xfId="0" applyFont="1" applyFill="1" applyBorder="1" applyAlignment="1">
      <alignment vertical="top" wrapText="1"/>
    </xf>
    <xf numFmtId="3" fontId="9" fillId="0" borderId="3" xfId="0" applyNumberFormat="1" applyFont="1" applyFill="1" applyBorder="1" applyAlignment="1" applyProtection="1">
      <alignment horizontal="center"/>
      <protection locked="0"/>
    </xf>
    <xf numFmtId="0" fontId="29" fillId="9" borderId="0" xfId="0" applyFont="1" applyFill="1" applyBorder="1" applyAlignment="1" applyProtection="1">
      <alignment horizontal="center" vertical="center"/>
    </xf>
    <xf numFmtId="171" fontId="9" fillId="5" borderId="7" xfId="0" applyNumberFormat="1" applyFont="1" applyFill="1" applyBorder="1" applyAlignment="1">
      <alignment horizontal="center" vertical="center"/>
    </xf>
    <xf numFmtId="171" fontId="30" fillId="9" borderId="0" xfId="0" applyNumberFormat="1" applyFont="1" applyFill="1" applyBorder="1" applyAlignment="1">
      <alignment horizontal="center" vertical="center"/>
    </xf>
    <xf numFmtId="3" fontId="0" fillId="3" borderId="0" xfId="0" applyNumberFormat="1" applyFont="1" applyFill="1" applyAlignment="1">
      <alignment horizontal="center" vertical="top"/>
    </xf>
    <xf numFmtId="0" fontId="0" fillId="3" borderId="0" xfId="0" applyFill="1" applyAlignment="1">
      <alignment vertical="top" wrapText="1"/>
    </xf>
    <xf numFmtId="0" fontId="11" fillId="9" borderId="0" xfId="0" applyFont="1" applyFill="1" applyBorder="1" applyAlignment="1">
      <alignment wrapText="1"/>
    </xf>
    <xf numFmtId="0" fontId="0" fillId="9" borderId="0" xfId="0" applyFill="1" applyBorder="1" applyAlignment="1">
      <alignment wrapText="1"/>
    </xf>
    <xf numFmtId="170" fontId="19" fillId="9" borderId="0" xfId="0" applyNumberFormat="1" applyFont="1" applyFill="1" applyBorder="1" applyAlignment="1">
      <alignment horizontal="center"/>
    </xf>
    <xf numFmtId="0" fontId="0" fillId="9" borderId="0" xfId="0" applyFill="1" applyBorder="1" applyAlignment="1"/>
    <xf numFmtId="0" fontId="11" fillId="9" borderId="0" xfId="0" applyFont="1" applyFill="1" applyBorder="1" applyAlignment="1">
      <alignment horizontal="left" vertical="top" wrapText="1"/>
    </xf>
    <xf numFmtId="0" fontId="9" fillId="9" borderId="0" xfId="0" applyFont="1" applyFill="1" applyBorder="1" applyAlignment="1" applyProtection="1">
      <alignment horizontal="center" vertical="center"/>
    </xf>
    <xf numFmtId="0" fontId="9" fillId="0" borderId="7" xfId="0" applyFont="1" applyFill="1" applyBorder="1" applyAlignment="1" applyProtection="1">
      <alignment horizontal="center" vertical="center"/>
      <protection locked="0"/>
    </xf>
    <xf numFmtId="0" fontId="9" fillId="5" borderId="7" xfId="0" applyFont="1" applyFill="1" applyBorder="1" applyAlignment="1">
      <alignment horizontal="center" vertical="center"/>
    </xf>
    <xf numFmtId="0" fontId="5" fillId="9" borderId="0" xfId="0" applyFont="1" applyFill="1" applyBorder="1" applyAlignment="1" applyProtection="1">
      <alignment vertical="center"/>
    </xf>
    <xf numFmtId="0" fontId="5" fillId="6" borderId="7" xfId="0" applyFont="1" applyFill="1" applyBorder="1" applyAlignment="1">
      <alignment vertical="center"/>
    </xf>
    <xf numFmtId="0" fontId="5" fillId="6" borderId="5" xfId="0" applyFont="1" applyFill="1" applyBorder="1" applyAlignment="1">
      <alignment vertical="center"/>
    </xf>
    <xf numFmtId="0" fontId="9" fillId="6" borderId="0" xfId="0" applyFont="1" applyFill="1" applyBorder="1" applyAlignment="1">
      <alignment vertical="center"/>
    </xf>
    <xf numFmtId="0" fontId="5" fillId="4" borderId="7"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7" xfId="0" applyFont="1" applyFill="1" applyBorder="1" applyAlignment="1">
      <alignment horizontal="center" vertical="center" wrapText="1"/>
    </xf>
    <xf numFmtId="0" fontId="0" fillId="3" borderId="33" xfId="0" applyFont="1" applyFill="1" applyBorder="1"/>
    <xf numFmtId="0" fontId="37" fillId="3" borderId="33" xfId="0" applyFont="1" applyFill="1" applyBorder="1" applyAlignment="1">
      <alignment horizontal="center" vertical="top" wrapText="1"/>
    </xf>
    <xf numFmtId="0" fontId="37" fillId="3" borderId="0" xfId="0" applyFont="1" applyFill="1" applyAlignment="1">
      <alignment vertical="top" wrapText="1"/>
    </xf>
    <xf numFmtId="0" fontId="37" fillId="3" borderId="0" xfId="0" applyFont="1" applyFill="1"/>
    <xf numFmtId="0" fontId="37" fillId="3" borderId="0" xfId="0" applyFont="1" applyFill="1" applyAlignment="1">
      <alignment horizontal="center" vertical="top" wrapText="1"/>
    </xf>
    <xf numFmtId="3" fontId="0" fillId="3" borderId="0" xfId="0" applyNumberFormat="1" applyFill="1"/>
    <xf numFmtId="9" fontId="0" fillId="3" borderId="0" xfId="0" applyNumberFormat="1" applyFill="1"/>
    <xf numFmtId="9" fontId="0" fillId="3" borderId="0" xfId="6" applyFont="1" applyFill="1"/>
    <xf numFmtId="9" fontId="0" fillId="3" borderId="0" xfId="0" applyNumberFormat="1" applyFill="1" applyBorder="1" applyAlignment="1">
      <alignment vertical="center"/>
    </xf>
    <xf numFmtId="17" fontId="0" fillId="3" borderId="0" xfId="0" applyNumberFormat="1" applyFill="1"/>
    <xf numFmtId="44" fontId="0" fillId="3" borderId="0" xfId="0" applyNumberFormat="1" applyFill="1"/>
    <xf numFmtId="0" fontId="0" fillId="3" borderId="33" xfId="0" applyFill="1" applyBorder="1"/>
    <xf numFmtId="0" fontId="27" fillId="3" borderId="33" xfId="0" applyFont="1" applyFill="1" applyBorder="1" applyAlignment="1">
      <alignment horizontal="center"/>
    </xf>
    <xf numFmtId="0" fontId="0" fillId="3" borderId="33" xfId="0" applyFill="1" applyBorder="1" applyAlignment="1">
      <alignment horizontal="center"/>
    </xf>
    <xf numFmtId="3" fontId="0" fillId="9" borderId="0" xfId="0" applyNumberFormat="1" applyFill="1" applyBorder="1" applyAlignment="1">
      <alignment vertical="center"/>
    </xf>
    <xf numFmtId="0" fontId="1" fillId="3" borderId="0" xfId="0" applyFont="1" applyFill="1"/>
    <xf numFmtId="0" fontId="1" fillId="0" borderId="25" xfId="0" applyFont="1" applyFill="1" applyBorder="1"/>
    <xf numFmtId="0" fontId="1" fillId="3" borderId="0" xfId="0" applyFont="1" applyFill="1" applyAlignment="1">
      <alignment vertical="center"/>
    </xf>
    <xf numFmtId="0" fontId="11" fillId="0" borderId="0" xfId="0" applyFont="1" applyFill="1" applyBorder="1" applyAlignment="1"/>
    <xf numFmtId="0" fontId="28" fillId="3" borderId="0" xfId="0" applyFont="1" applyFill="1" applyAlignment="1">
      <alignment vertical="top"/>
    </xf>
    <xf numFmtId="0" fontId="11" fillId="10" borderId="0" xfId="0" applyFont="1" applyFill="1" applyBorder="1" applyAlignment="1"/>
    <xf numFmtId="0" fontId="0" fillId="10" borderId="0" xfId="0" applyFill="1" applyAlignment="1"/>
    <xf numFmtId="0" fontId="0" fillId="10" borderId="0" xfId="0" applyFill="1"/>
    <xf numFmtId="0" fontId="0" fillId="10" borderId="28" xfId="0" applyFill="1" applyBorder="1"/>
    <xf numFmtId="0" fontId="0" fillId="10" borderId="0" xfId="0" applyFill="1" applyAlignment="1">
      <alignment vertical="center"/>
    </xf>
    <xf numFmtId="0" fontId="0" fillId="10" borderId="33" xfId="0" applyFill="1" applyBorder="1"/>
    <xf numFmtId="0" fontId="0" fillId="10" borderId="0" xfId="0" applyFill="1" applyAlignment="1">
      <alignment horizontal="center"/>
    </xf>
    <xf numFmtId="0" fontId="0" fillId="10" borderId="0" xfId="0" applyFill="1" applyBorder="1"/>
    <xf numFmtId="0" fontId="0" fillId="10" borderId="0" xfId="0" applyFill="1" applyBorder="1" applyAlignment="1">
      <alignment vertical="center"/>
    </xf>
    <xf numFmtId="0" fontId="0" fillId="10" borderId="34" xfId="0" applyFill="1" applyBorder="1" applyAlignment="1">
      <alignment wrapText="1"/>
    </xf>
    <xf numFmtId="0" fontId="0" fillId="10" borderId="0" xfId="0" applyFill="1" applyBorder="1" applyAlignment="1">
      <alignment wrapText="1"/>
    </xf>
    <xf numFmtId="0" fontId="0" fillId="10" borderId="0" xfId="0" applyFill="1" applyAlignment="1">
      <alignment vertical="top"/>
    </xf>
    <xf numFmtId="3" fontId="9" fillId="5" borderId="16" xfId="0" applyNumberFormat="1" applyFont="1" applyFill="1" applyBorder="1" applyAlignment="1">
      <alignment horizontal="center" vertical="center"/>
    </xf>
    <xf numFmtId="0" fontId="0" fillId="3" borderId="0" xfId="0" applyFont="1" applyFill="1"/>
    <xf numFmtId="0" fontId="0" fillId="3" borderId="0" xfId="0" applyFont="1" applyFill="1" applyAlignment="1">
      <alignment vertical="center"/>
    </xf>
    <xf numFmtId="0" fontId="4" fillId="5" borderId="0" xfId="0" applyFont="1" applyFill="1" applyAlignment="1">
      <alignment horizontal="center" vertical="top" wrapText="1"/>
    </xf>
    <xf numFmtId="0" fontId="3" fillId="4" borderId="3" xfId="0" applyFont="1" applyFill="1" applyBorder="1" applyAlignment="1" applyProtection="1">
      <alignment horizontal="left"/>
      <protection locked="0"/>
    </xf>
    <xf numFmtId="0" fontId="3" fillId="4" borderId="3" xfId="0" applyNumberFormat="1" applyFont="1" applyFill="1" applyBorder="1" applyAlignment="1" applyProtection="1">
      <alignment horizontal="left"/>
      <protection locked="0"/>
    </xf>
    <xf numFmtId="0" fontId="5" fillId="0" borderId="21" xfId="0" applyFont="1" applyFill="1" applyBorder="1" applyAlignment="1" applyProtection="1">
      <alignment horizontal="center"/>
      <protection locked="0"/>
    </xf>
    <xf numFmtId="0" fontId="0" fillId="0" borderId="22" xfId="0" applyBorder="1" applyAlignment="1" applyProtection="1">
      <alignment horizontal="center"/>
      <protection locked="0"/>
    </xf>
    <xf numFmtId="0" fontId="5" fillId="0" borderId="20" xfId="0" applyFont="1" applyFill="1" applyBorder="1" applyAlignment="1" applyProtection="1">
      <alignment horizontal="center"/>
      <protection locked="0"/>
    </xf>
    <xf numFmtId="0" fontId="0" fillId="0" borderId="20" xfId="0" applyBorder="1" applyAlignment="1" applyProtection="1">
      <alignment horizontal="center"/>
      <protection locked="0"/>
    </xf>
    <xf numFmtId="0" fontId="10" fillId="4" borderId="7" xfId="0" applyFont="1" applyFill="1" applyBorder="1" applyAlignment="1">
      <alignment horizontal="left"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14" fontId="9" fillId="0" borderId="7" xfId="0" applyNumberFormat="1" applyFont="1" applyFill="1" applyBorder="1" applyAlignment="1" applyProtection="1">
      <alignment horizontal="left" vertical="center"/>
      <protection locked="0"/>
    </xf>
    <xf numFmtId="0" fontId="9" fillId="0" borderId="7" xfId="0" applyFont="1" applyFill="1" applyBorder="1" applyAlignment="1" applyProtection="1">
      <alignment vertical="center"/>
      <protection locked="0"/>
    </xf>
    <xf numFmtId="0" fontId="9" fillId="0" borderId="7" xfId="0" applyFont="1" applyFill="1" applyBorder="1" applyAlignment="1" applyProtection="1">
      <alignment horizontal="center" vertical="center"/>
      <protection locked="0"/>
    </xf>
    <xf numFmtId="16" fontId="9" fillId="0" borderId="32" xfId="0" applyNumberFormat="1" applyFont="1" applyFill="1" applyBorder="1" applyAlignment="1" applyProtection="1">
      <alignment horizontal="center" vertical="top" wrapText="1"/>
      <protection locked="0"/>
    </xf>
    <xf numFmtId="0" fontId="9" fillId="0" borderId="32" xfId="0" applyFont="1" applyFill="1" applyBorder="1" applyAlignment="1" applyProtection="1">
      <alignment horizontal="center" vertical="top" wrapText="1"/>
      <protection locked="0"/>
    </xf>
    <xf numFmtId="0" fontId="11" fillId="0" borderId="0" xfId="0" applyFont="1" applyFill="1" applyBorder="1" applyAlignment="1">
      <alignment horizontal="center"/>
    </xf>
    <xf numFmtId="0" fontId="11" fillId="0" borderId="0" xfId="0" applyFont="1" applyFill="1" applyBorder="1" applyAlignment="1"/>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7" xfId="0" applyFont="1" applyFill="1" applyBorder="1" applyAlignment="1">
      <alignment horizontal="left" vertical="center"/>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9" fillId="0" borderId="7" xfId="0" applyFont="1" applyFill="1" applyBorder="1" applyAlignment="1" applyProtection="1">
      <alignment horizontal="left" vertical="center"/>
      <protection locked="0"/>
    </xf>
    <xf numFmtId="14" fontId="5" fillId="0" borderId="7" xfId="0" applyNumberFormat="1" applyFont="1" applyFill="1" applyBorder="1" applyAlignment="1" applyProtection="1">
      <alignment horizontal="left" vertical="center"/>
      <protection locked="0"/>
    </xf>
    <xf numFmtId="0" fontId="5" fillId="0" borderId="7" xfId="0" applyFont="1" applyFill="1" applyBorder="1" applyAlignment="1" applyProtection="1">
      <alignment vertical="center"/>
      <protection locked="0"/>
    </xf>
    <xf numFmtId="0" fontId="9" fillId="0" borderId="5"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5" fillId="4" borderId="7" xfId="0" applyFont="1" applyFill="1" applyBorder="1" applyAlignment="1">
      <alignment horizontal="left" vertical="center"/>
    </xf>
    <xf numFmtId="0" fontId="30" fillId="9" borderId="0" xfId="0" applyFont="1" applyFill="1" applyBorder="1" applyAlignment="1">
      <alignment horizontal="center" wrapText="1"/>
    </xf>
    <xf numFmtId="0" fontId="9" fillId="9" borderId="0" xfId="0" applyFont="1" applyFill="1" applyBorder="1" applyAlignment="1" applyProtection="1">
      <alignment horizontal="center" vertical="center"/>
    </xf>
    <xf numFmtId="0" fontId="9" fillId="5" borderId="7" xfId="0" applyFont="1" applyFill="1" applyBorder="1" applyAlignment="1">
      <alignment horizontal="center" vertical="center"/>
    </xf>
    <xf numFmtId="0" fontId="5" fillId="9" borderId="0" xfId="0" applyFont="1" applyFill="1" applyBorder="1" applyAlignment="1" applyProtection="1">
      <alignment vertical="center"/>
    </xf>
    <xf numFmtId="0" fontId="5" fillId="6" borderId="7" xfId="0" applyFont="1" applyFill="1" applyBorder="1" applyAlignment="1">
      <alignment vertical="center"/>
    </xf>
    <xf numFmtId="0" fontId="5" fillId="6" borderId="5" xfId="0" applyFont="1" applyFill="1" applyBorder="1" applyAlignment="1">
      <alignment vertical="center"/>
    </xf>
    <xf numFmtId="0" fontId="5" fillId="6" borderId="0" xfId="0" applyFont="1" applyFill="1" applyBorder="1" applyAlignment="1">
      <alignment vertical="center" wrapText="1"/>
    </xf>
    <xf numFmtId="0" fontId="9" fillId="6" borderId="0" xfId="0" applyFont="1" applyFill="1" applyBorder="1" applyAlignment="1">
      <alignment vertical="center" wrapText="1"/>
    </xf>
    <xf numFmtId="0" fontId="9" fillId="6" borderId="0" xfId="0" applyFont="1" applyFill="1" applyBorder="1" applyAlignment="1">
      <alignment vertical="center"/>
    </xf>
    <xf numFmtId="3" fontId="5" fillId="6" borderId="0" xfId="0" applyNumberFormat="1" applyFont="1" applyFill="1" applyBorder="1" applyAlignment="1">
      <alignment horizontal="center" vertical="center"/>
    </xf>
    <xf numFmtId="0" fontId="9" fillId="6" borderId="0" xfId="0" applyFont="1" applyFill="1" applyBorder="1" applyAlignment="1">
      <alignment horizontal="center" vertical="center"/>
    </xf>
    <xf numFmtId="0" fontId="5" fillId="6" borderId="0" xfId="0" applyFont="1" applyFill="1" applyBorder="1" applyAlignment="1">
      <alignment horizontal="right" vertical="center"/>
    </xf>
    <xf numFmtId="0" fontId="5" fillId="0" borderId="19" xfId="0" applyFont="1" applyBorder="1" applyAlignment="1">
      <alignment horizontal="left" wrapText="1"/>
    </xf>
    <xf numFmtId="0" fontId="9" fillId="0" borderId="19" xfId="0" applyFont="1" applyBorder="1" applyAlignment="1">
      <alignment horizontal="left"/>
    </xf>
    <xf numFmtId="0" fontId="9" fillId="0" borderId="27" xfId="0" applyFont="1" applyBorder="1" applyAlignment="1">
      <alignment horizontal="left"/>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2" xfId="0" applyFont="1" applyFill="1" applyBorder="1" applyAlignment="1">
      <alignment horizontal="center" vertical="center"/>
    </xf>
    <xf numFmtId="0" fontId="11" fillId="9" borderId="0" xfId="0" applyFont="1" applyFill="1" applyBorder="1" applyAlignment="1">
      <alignment wrapText="1"/>
    </xf>
    <xf numFmtId="0" fontId="0" fillId="9" borderId="0" xfId="0" applyFill="1" applyBorder="1" applyAlignment="1">
      <alignment wrapText="1"/>
    </xf>
    <xf numFmtId="170" fontId="19" fillId="9" borderId="0" xfId="0" applyNumberFormat="1" applyFont="1" applyFill="1" applyBorder="1" applyAlignment="1">
      <alignment horizontal="center"/>
    </xf>
    <xf numFmtId="0" fontId="0" fillId="9" borderId="0" xfId="0" applyFill="1" applyBorder="1" applyAlignment="1"/>
    <xf numFmtId="0" fontId="5" fillId="6" borderId="0" xfId="0" quotePrefix="1" applyFont="1" applyFill="1" applyBorder="1" applyAlignment="1">
      <alignment vertical="center"/>
    </xf>
    <xf numFmtId="0" fontId="5" fillId="6" borderId="0" xfId="0" applyFont="1" applyFill="1" applyBorder="1" applyAlignment="1">
      <alignment vertical="center"/>
    </xf>
    <xf numFmtId="1" fontId="19" fillId="9" borderId="0" xfId="0" applyNumberFormat="1" applyFont="1" applyFill="1" applyBorder="1" applyAlignment="1">
      <alignment horizontal="center"/>
    </xf>
    <xf numFmtId="169" fontId="19" fillId="9" borderId="0" xfId="0" applyNumberFormat="1" applyFont="1" applyFill="1" applyBorder="1" applyAlignment="1">
      <alignment horizontal="center"/>
    </xf>
    <xf numFmtId="43" fontId="11" fillId="9" borderId="0" xfId="1" applyFont="1" applyFill="1" applyBorder="1" applyAlignment="1">
      <alignment wrapText="1"/>
    </xf>
    <xf numFmtId="0" fontId="28" fillId="3" borderId="0" xfId="0" applyFont="1" applyFill="1" applyAlignment="1">
      <alignment horizontal="right"/>
    </xf>
    <xf numFmtId="0" fontId="11" fillId="9" borderId="0" xfId="0" applyFont="1" applyFill="1" applyBorder="1" applyAlignment="1">
      <alignment horizontal="left" vertical="top" wrapText="1"/>
    </xf>
    <xf numFmtId="0" fontId="15" fillId="0" borderId="0" xfId="0" applyFont="1" applyFill="1" applyBorder="1" applyAlignment="1">
      <alignment horizontal="left" wrapText="1"/>
    </xf>
    <xf numFmtId="0" fontId="33" fillId="9" borderId="0" xfId="0" applyFont="1" applyFill="1" applyBorder="1" applyAlignment="1">
      <alignment horizontal="center" vertical="top" wrapText="1"/>
    </xf>
    <xf numFmtId="0" fontId="26" fillId="6" borderId="0" xfId="0" applyFont="1" applyFill="1" applyBorder="1" applyAlignment="1">
      <alignment horizontal="right" vertical="center"/>
    </xf>
    <xf numFmtId="0" fontId="0" fillId="0" borderId="0" xfId="0" applyAlignment="1">
      <alignment horizontal="right" vertical="center"/>
    </xf>
    <xf numFmtId="166" fontId="14" fillId="6" borderId="0" xfId="0" applyNumberFormat="1" applyFont="1" applyFill="1" applyBorder="1" applyAlignment="1">
      <alignment horizontal="left" vertical="center"/>
    </xf>
    <xf numFmtId="168" fontId="31" fillId="0" borderId="0" xfId="0" applyNumberFormat="1" applyFont="1" applyFill="1" applyBorder="1" applyAlignment="1">
      <alignment horizontal="center" vertical="center"/>
    </xf>
    <xf numFmtId="0" fontId="0" fillId="3" borderId="0" xfId="0" applyFill="1" applyAlignment="1">
      <alignment horizontal="left" wrapText="1"/>
    </xf>
    <xf numFmtId="0" fontId="3" fillId="4" borderId="0" xfId="0" applyNumberFormat="1" applyFont="1" applyFill="1" applyBorder="1" applyAlignment="1" applyProtection="1">
      <alignment horizontal="left"/>
      <protection locked="0"/>
    </xf>
    <xf numFmtId="0" fontId="36" fillId="0" borderId="0" xfId="0" applyFont="1" applyAlignment="1">
      <alignment horizontal="left" vertical="top" wrapText="1"/>
    </xf>
    <xf numFmtId="0" fontId="0" fillId="0" borderId="0" xfId="0" applyBorder="1" applyAlignment="1">
      <alignment wrapText="1"/>
    </xf>
    <xf numFmtId="0" fontId="0" fillId="3" borderId="0" xfId="0" applyFill="1" applyAlignment="1">
      <alignment horizontal="left" vertical="top" wrapText="1"/>
    </xf>
    <xf numFmtId="0" fontId="0" fillId="3" borderId="0" xfId="0" applyFont="1" applyFill="1" applyAlignment="1">
      <alignment horizontal="left" vertical="center" wrapText="1"/>
    </xf>
    <xf numFmtId="0" fontId="1" fillId="3" borderId="0" xfId="0" applyFont="1" applyFill="1" applyAlignment="1">
      <alignment horizontal="left" vertical="top" wrapText="1"/>
    </xf>
    <xf numFmtId="0" fontId="38" fillId="0" borderId="18" xfId="2" applyFont="1" applyFill="1" applyBorder="1" applyAlignment="1" applyProtection="1">
      <alignment vertical="center" wrapText="1"/>
    </xf>
    <xf numFmtId="0" fontId="38" fillId="0" borderId="0" xfId="2" applyFont="1" applyFill="1" applyBorder="1" applyAlignment="1" applyProtection="1">
      <alignment vertical="center" wrapText="1"/>
    </xf>
    <xf numFmtId="0" fontId="37" fillId="3" borderId="0" xfId="0" applyFont="1" applyFill="1" applyAlignment="1">
      <alignment horizontal="center" vertical="top" wrapText="1"/>
    </xf>
    <xf numFmtId="17" fontId="37" fillId="3" borderId="0" xfId="0" applyNumberFormat="1" applyFont="1" applyFill="1" applyAlignment="1">
      <alignment horizontal="center" vertical="top" wrapText="1"/>
    </xf>
    <xf numFmtId="0" fontId="37" fillId="2" borderId="0" xfId="0" applyFont="1" applyFill="1" applyAlignment="1">
      <alignment horizontal="left" vertical="top" wrapText="1"/>
    </xf>
    <xf numFmtId="0" fontId="37" fillId="2" borderId="0" xfId="0" applyFont="1" applyFill="1" applyAlignment="1">
      <alignment vertical="top" wrapText="1"/>
    </xf>
    <xf numFmtId="0" fontId="37" fillId="2" borderId="0" xfId="0" applyFont="1" applyFill="1" applyAlignment="1">
      <alignment horizontal="center" vertical="top" wrapText="1"/>
    </xf>
  </cellXfs>
  <cellStyles count="7">
    <cellStyle name="Comma" xfId="1" builtinId="3"/>
    <cellStyle name="Comma 2" xfId="3"/>
    <cellStyle name="Normal" xfId="0" builtinId="0"/>
    <cellStyle name="Normal 2" xfId="4"/>
    <cellStyle name="Normal 3" xfId="2"/>
    <cellStyle name="Percent" xfId="6"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51088</xdr:colOff>
      <xdr:row>70</xdr:row>
      <xdr:rowOff>120505</xdr:rowOff>
    </xdr:from>
    <xdr:to>
      <xdr:col>18</xdr:col>
      <xdr:colOff>719666</xdr:colOff>
      <xdr:row>78</xdr:row>
      <xdr:rowOff>29585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88" y="15127672"/>
          <a:ext cx="7992245" cy="2279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329047</xdr:colOff>
      <xdr:row>59</xdr:row>
      <xdr:rowOff>20782</xdr:rowOff>
    </xdr:from>
    <xdr:to>
      <xdr:col>18</xdr:col>
      <xdr:colOff>666751</xdr:colOff>
      <xdr:row>61</xdr:row>
      <xdr:rowOff>172892</xdr:rowOff>
    </xdr:to>
    <xdr:pic>
      <xdr:nvPicPr>
        <xdr:cNvPr id="3" name="Picture 2" descr="rgb smal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4075" r="8057" b="19260"/>
        <a:stretch>
          <a:fillRect/>
        </a:stretch>
      </xdr:blipFill>
      <xdr:spPr bwMode="auto">
        <a:xfrm>
          <a:off x="6834622" y="13108132"/>
          <a:ext cx="1156854" cy="456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656723</xdr:colOff>
      <xdr:row>0</xdr:row>
      <xdr:rowOff>40326</xdr:rowOff>
    </xdr:from>
    <xdr:to>
      <xdr:col>18</xdr:col>
      <xdr:colOff>711868</xdr:colOff>
      <xdr:row>0</xdr:row>
      <xdr:rowOff>366963</xdr:rowOff>
    </xdr:to>
    <xdr:pic>
      <xdr:nvPicPr>
        <xdr:cNvPr id="4" name="Picture 3" descr="flicks.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58789" y="40326"/>
          <a:ext cx="877303" cy="326637"/>
        </a:xfrm>
        <a:prstGeom prst="rect">
          <a:avLst/>
        </a:prstGeom>
        <a:solidFill>
          <a:srgbClr val="7BC143"/>
        </a:solidFill>
        <a:ln>
          <a:noFill/>
        </a:ln>
      </xdr:spPr>
    </xdr:pic>
    <xdr:clientData/>
  </xdr:twoCellAnchor>
  <xdr:twoCellAnchor editAs="oneCell">
    <xdr:from>
      <xdr:col>0</xdr:col>
      <xdr:colOff>0</xdr:colOff>
      <xdr:row>81</xdr:row>
      <xdr:rowOff>60614</xdr:rowOff>
    </xdr:from>
    <xdr:to>
      <xdr:col>16</xdr:col>
      <xdr:colOff>43533</xdr:colOff>
      <xdr:row>86</xdr:row>
      <xdr:rowOff>112568</xdr:rowOff>
    </xdr:to>
    <xdr:pic>
      <xdr:nvPicPr>
        <xdr:cNvPr id="5" name="Picture 4"/>
        <xdr:cNvPicPr>
          <a:picLocks noChangeAspect="1"/>
        </xdr:cNvPicPr>
      </xdr:nvPicPr>
      <xdr:blipFill rotWithShape="1">
        <a:blip xmlns:r="http://schemas.openxmlformats.org/officeDocument/2006/relationships" r:embed="rId4"/>
        <a:srcRect l="132" r="-132" b="46550"/>
        <a:stretch/>
      </xdr:blipFill>
      <xdr:spPr>
        <a:xfrm>
          <a:off x="0" y="18495819"/>
          <a:ext cx="6561905" cy="839931"/>
        </a:xfrm>
        <a:prstGeom prst="rect">
          <a:avLst/>
        </a:prstGeom>
      </xdr:spPr>
    </xdr:pic>
    <xdr:clientData/>
  </xdr:twoCellAnchor>
  <xdr:twoCellAnchor>
    <xdr:from>
      <xdr:col>0</xdr:col>
      <xdr:colOff>44163</xdr:colOff>
      <xdr:row>62</xdr:row>
      <xdr:rowOff>60613</xdr:rowOff>
    </xdr:from>
    <xdr:to>
      <xdr:col>18</xdr:col>
      <xdr:colOff>676276</xdr:colOff>
      <xdr:row>70</xdr:row>
      <xdr:rowOff>17318</xdr:rowOff>
    </xdr:to>
    <xdr:sp macro="" textlink="">
      <xdr:nvSpPr>
        <xdr:cNvPr id="6" name="TextBox 5"/>
        <xdr:cNvSpPr txBox="1"/>
      </xdr:nvSpPr>
      <xdr:spPr>
        <a:xfrm>
          <a:off x="44163" y="13643263"/>
          <a:ext cx="7956838" cy="1480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NZ" sz="1100"/>
            <a:t>This is a simple feed budget to</a:t>
          </a:r>
          <a:r>
            <a:rPr lang="en-NZ" sz="1100" baseline="0"/>
            <a:t> </a:t>
          </a:r>
          <a:r>
            <a:rPr lang="en-NZ" sz="1100"/>
            <a:t>determine feed requirements.</a:t>
          </a:r>
          <a:r>
            <a:rPr lang="en-NZ" sz="1100" baseline="0"/>
            <a:t> </a:t>
          </a:r>
          <a:r>
            <a:rPr lang="en-NZ" sz="1100"/>
            <a:t>Its not designed to work as an annual budget. </a:t>
          </a:r>
        </a:p>
        <a:p>
          <a:pPr marL="0" indent="0">
            <a:buFont typeface="Arial" panose="020B0604020202020204" pitchFamily="34" charset="0"/>
            <a:buNone/>
          </a:pPr>
          <a:endParaRPr lang="en-NZ" sz="1100"/>
        </a:p>
        <a:p>
          <a:pPr marL="0" indent="0">
            <a:buFont typeface="Arial" panose="020B0604020202020204" pitchFamily="34" charset="0"/>
            <a:buNone/>
          </a:pPr>
          <a:r>
            <a:rPr lang="en-NZ">
              <a:effectLst/>
            </a:rPr>
            <a:t>These simple feed budget calculators can be used at any stage of the season</a:t>
          </a:r>
          <a:r>
            <a:rPr lang="en-NZ" baseline="0">
              <a:effectLst/>
            </a:rPr>
            <a:t> but have been designed with </a:t>
          </a:r>
          <a:r>
            <a:rPr lang="en-NZ" sz="1100" baseline="0"/>
            <a:t>three key  budgeting periods  in mind: </a:t>
          </a:r>
        </a:p>
        <a:p>
          <a:pPr marL="0" indent="0">
            <a:buFont typeface="Arial" panose="020B0604020202020204" pitchFamily="34" charset="0"/>
            <a:buNone/>
          </a:pPr>
          <a:endParaRPr lang="en-NZ" sz="1100" baseline="0"/>
        </a:p>
        <a:p>
          <a:pPr marL="171450" indent="-171450">
            <a:buFont typeface="Arial" panose="020B0604020202020204" pitchFamily="34" charset="0"/>
            <a:buChar char="•"/>
          </a:pPr>
          <a:r>
            <a:rPr lang="en-NZ" sz="1100" b="0" baseline="0"/>
            <a:t>Autumn</a:t>
          </a:r>
          <a:r>
            <a:rPr lang="en-NZ" sz="1100" b="1" baseline="0"/>
            <a:t> </a:t>
          </a:r>
          <a:r>
            <a:rPr lang="en-NZ" sz="1100" b="0" baseline="0"/>
            <a:t>budget -  ending at APC date for start of winter or ending at planned start of calving</a:t>
          </a:r>
        </a:p>
        <a:p>
          <a:pPr marL="171450" indent="-171450">
            <a:buFont typeface="Arial" panose="020B0604020202020204" pitchFamily="34" charset="0"/>
            <a:buChar char="•"/>
          </a:pPr>
          <a:r>
            <a:rPr lang="en-NZ" sz="1100" b="0" baseline="0"/>
            <a:t>Winter budget - ending at planned start of calving.</a:t>
          </a:r>
        </a:p>
        <a:p>
          <a:pPr marL="171450" indent="-171450">
            <a:buFont typeface="Arial" panose="020B0604020202020204" pitchFamily="34" charset="0"/>
            <a:buChar char="•"/>
          </a:pPr>
          <a:r>
            <a:rPr lang="en-NZ" sz="1100" b="0" baseline="0"/>
            <a:t>Spring  budget  </a:t>
          </a:r>
          <a:r>
            <a:rPr lang="en-NZ" sz="1100" b="0" baseline="0">
              <a:solidFill>
                <a:schemeClr val="dk1"/>
              </a:solidFill>
              <a:effectLst/>
              <a:latin typeface="+mn-lt"/>
              <a:ea typeface="+mn-ea"/>
              <a:cs typeface="+mn-cs"/>
            </a:rPr>
            <a:t> - </a:t>
          </a:r>
          <a:r>
            <a:rPr lang="en-NZ" sz="1100" b="0" baseline="0"/>
            <a:t>from planned start of calving through to balance date </a:t>
          </a:r>
        </a:p>
        <a:p>
          <a:pPr marL="171450" indent="-171450">
            <a:buFont typeface="Arial" panose="020B0604020202020204" pitchFamily="34" charset="0"/>
            <a:buChar char="•"/>
          </a:pPr>
          <a:endParaRPr lang="en-NZ" sz="1100" b="0" baseline="0"/>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en-NZ" sz="1100" baseline="0">
              <a:solidFill>
                <a:schemeClr val="dk1"/>
              </a:solidFill>
              <a:effectLst/>
              <a:latin typeface="+mn-lt"/>
              <a:ea typeface="+mn-ea"/>
              <a:cs typeface="+mn-cs"/>
            </a:rPr>
            <a:t>The following tabs are examples of these budgets.</a:t>
          </a:r>
          <a:endParaRPr lang="en-NZ">
            <a:effectLst/>
          </a:endParaRPr>
        </a:p>
        <a:p>
          <a:pPr marL="171450" indent="-171450">
            <a:buFont typeface="Arial" panose="020B0604020202020204" pitchFamily="34" charset="0"/>
            <a:buChar char="•"/>
          </a:pPr>
          <a:endParaRPr lang="en-NZ" sz="1100" baseline="0"/>
        </a:p>
        <a:p>
          <a:pPr marL="171450" indent="-171450">
            <a:buFont typeface="Arial" panose="020B0604020202020204" pitchFamily="34" charset="0"/>
            <a:buChar char="•"/>
          </a:pPr>
          <a:endParaRPr lang="en-NZ" sz="1100" baseline="0"/>
        </a:p>
        <a:p>
          <a:pPr marL="0" indent="0">
            <a:buFont typeface="Arial" panose="020B0604020202020204" pitchFamily="34" charset="0"/>
            <a:buNone/>
          </a:pPr>
          <a:endParaRPr lang="en-NZ" sz="1100"/>
        </a:p>
        <a:p>
          <a:pPr marL="171450" indent="-171450">
            <a:buFont typeface="Arial" panose="020B0604020202020204" pitchFamily="34" charset="0"/>
            <a:buChar char="•"/>
          </a:pPr>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3463</xdr:colOff>
      <xdr:row>70</xdr:row>
      <xdr:rowOff>101455</xdr:rowOff>
    </xdr:from>
    <xdr:to>
      <xdr:col>18</xdr:col>
      <xdr:colOff>666750</xdr:colOff>
      <xdr:row>78</xdr:row>
      <xdr:rowOff>10535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338" y="15227155"/>
          <a:ext cx="7997537" cy="2271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329046</xdr:colOff>
      <xdr:row>59</xdr:row>
      <xdr:rowOff>20782</xdr:rowOff>
    </xdr:from>
    <xdr:to>
      <xdr:col>18</xdr:col>
      <xdr:colOff>771783</xdr:colOff>
      <xdr:row>61</xdr:row>
      <xdr:rowOff>172893</xdr:rowOff>
    </xdr:to>
    <xdr:pic>
      <xdr:nvPicPr>
        <xdr:cNvPr id="3" name="Picture 2" descr="rgb smal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4075" r="8057" b="19260"/>
        <a:stretch>
          <a:fillRect/>
        </a:stretch>
      </xdr:blipFill>
      <xdr:spPr bwMode="auto">
        <a:xfrm>
          <a:off x="6987021" y="13108132"/>
          <a:ext cx="1261887" cy="456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613833</xdr:colOff>
      <xdr:row>0</xdr:row>
      <xdr:rowOff>42333</xdr:rowOff>
    </xdr:from>
    <xdr:to>
      <xdr:col>18</xdr:col>
      <xdr:colOff>748622</xdr:colOff>
      <xdr:row>0</xdr:row>
      <xdr:rowOff>412750</xdr:rowOff>
    </xdr:to>
    <xdr:pic>
      <xdr:nvPicPr>
        <xdr:cNvPr id="4" name="Picture 3" descr="flicks.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65458" y="42333"/>
          <a:ext cx="954997" cy="370417"/>
        </a:xfrm>
        <a:prstGeom prst="rect">
          <a:avLst/>
        </a:prstGeom>
        <a:solidFill>
          <a:srgbClr val="7BC143"/>
        </a:solidFill>
        <a:ln>
          <a:noFill/>
        </a:ln>
      </xdr:spPr>
    </xdr:pic>
    <xdr:clientData/>
  </xdr:twoCellAnchor>
  <xdr:twoCellAnchor editAs="oneCell">
    <xdr:from>
      <xdr:col>0</xdr:col>
      <xdr:colOff>0</xdr:colOff>
      <xdr:row>81</xdr:row>
      <xdr:rowOff>60614</xdr:rowOff>
    </xdr:from>
    <xdr:to>
      <xdr:col>15</xdr:col>
      <xdr:colOff>128200</xdr:colOff>
      <xdr:row>86</xdr:row>
      <xdr:rowOff>112568</xdr:rowOff>
    </xdr:to>
    <xdr:pic>
      <xdr:nvPicPr>
        <xdr:cNvPr id="5" name="Picture 4"/>
        <xdr:cNvPicPr>
          <a:picLocks noChangeAspect="1"/>
        </xdr:cNvPicPr>
      </xdr:nvPicPr>
      <xdr:blipFill rotWithShape="1">
        <a:blip xmlns:r="http://schemas.openxmlformats.org/officeDocument/2006/relationships" r:embed="rId4"/>
        <a:srcRect l="132" r="-132" b="46550"/>
        <a:stretch/>
      </xdr:blipFill>
      <xdr:spPr>
        <a:xfrm>
          <a:off x="0" y="18434339"/>
          <a:ext cx="6548050" cy="842529"/>
        </a:xfrm>
        <a:prstGeom prst="rect">
          <a:avLst/>
        </a:prstGeom>
      </xdr:spPr>
    </xdr:pic>
    <xdr:clientData/>
  </xdr:twoCellAnchor>
  <xdr:twoCellAnchor>
    <xdr:from>
      <xdr:col>0</xdr:col>
      <xdr:colOff>129887</xdr:colOff>
      <xdr:row>62</xdr:row>
      <xdr:rowOff>60613</xdr:rowOff>
    </xdr:from>
    <xdr:to>
      <xdr:col>18</xdr:col>
      <xdr:colOff>609600</xdr:colOff>
      <xdr:row>70</xdr:row>
      <xdr:rowOff>17318</xdr:rowOff>
    </xdr:to>
    <xdr:sp macro="" textlink="">
      <xdr:nvSpPr>
        <xdr:cNvPr id="6" name="TextBox 5"/>
        <xdr:cNvSpPr txBox="1"/>
      </xdr:nvSpPr>
      <xdr:spPr>
        <a:xfrm>
          <a:off x="129887" y="13662313"/>
          <a:ext cx="7956838" cy="1480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NZ" sz="1100"/>
            <a:t>This is a simple feed budget to</a:t>
          </a:r>
          <a:r>
            <a:rPr lang="en-NZ" sz="1100" baseline="0"/>
            <a:t> </a:t>
          </a:r>
          <a:r>
            <a:rPr lang="en-NZ" sz="1100"/>
            <a:t>determine feed requirements.</a:t>
          </a:r>
          <a:r>
            <a:rPr lang="en-NZ" sz="1100" baseline="0"/>
            <a:t> </a:t>
          </a:r>
          <a:r>
            <a:rPr lang="en-NZ" sz="1100"/>
            <a:t>Its not designed to work as an annual budget. </a:t>
          </a:r>
        </a:p>
        <a:p>
          <a:pPr marL="0" indent="0">
            <a:buFont typeface="Arial" panose="020B0604020202020204" pitchFamily="34" charset="0"/>
            <a:buNone/>
          </a:pPr>
          <a:endParaRPr lang="en-NZ" sz="1100"/>
        </a:p>
        <a:p>
          <a:pPr marL="0" indent="0">
            <a:buFont typeface="Arial" panose="020B0604020202020204" pitchFamily="34" charset="0"/>
            <a:buNone/>
          </a:pPr>
          <a:r>
            <a:rPr lang="en-NZ">
              <a:effectLst/>
            </a:rPr>
            <a:t>These simple feed budget calculators can be used at any stage of the season</a:t>
          </a:r>
          <a:r>
            <a:rPr lang="en-NZ" baseline="0">
              <a:effectLst/>
            </a:rPr>
            <a:t> but have been designed with </a:t>
          </a:r>
          <a:r>
            <a:rPr lang="en-NZ" sz="1100" baseline="0"/>
            <a:t>three key  budgeting periods  in mind: </a:t>
          </a:r>
        </a:p>
        <a:p>
          <a:pPr marL="0" indent="0">
            <a:buFont typeface="Arial" panose="020B0604020202020204" pitchFamily="34" charset="0"/>
            <a:buNone/>
          </a:pPr>
          <a:endParaRPr lang="en-NZ" sz="1100" baseline="0"/>
        </a:p>
        <a:p>
          <a:pPr marL="171450" indent="-171450">
            <a:buFont typeface="Arial" panose="020B0604020202020204" pitchFamily="34" charset="0"/>
            <a:buChar char="•"/>
          </a:pPr>
          <a:r>
            <a:rPr lang="en-NZ" sz="1100" b="0" baseline="0"/>
            <a:t>Autumn</a:t>
          </a:r>
          <a:r>
            <a:rPr lang="en-NZ" sz="1100" b="1" baseline="0"/>
            <a:t> </a:t>
          </a:r>
          <a:r>
            <a:rPr lang="en-NZ" sz="1100" b="0" baseline="0"/>
            <a:t>budget -  ending at APC date for start of winter or ending at planned start of calving</a:t>
          </a:r>
        </a:p>
        <a:p>
          <a:pPr marL="171450" indent="-171450">
            <a:buFont typeface="Arial" panose="020B0604020202020204" pitchFamily="34" charset="0"/>
            <a:buChar char="•"/>
          </a:pPr>
          <a:r>
            <a:rPr lang="en-NZ" sz="1100" b="0" baseline="0"/>
            <a:t>Winter budget - ending at planned start of calving.</a:t>
          </a:r>
        </a:p>
        <a:p>
          <a:pPr marL="171450" indent="-171450">
            <a:buFont typeface="Arial" panose="020B0604020202020204" pitchFamily="34" charset="0"/>
            <a:buChar char="•"/>
          </a:pPr>
          <a:r>
            <a:rPr lang="en-NZ" sz="1100" b="0" baseline="0"/>
            <a:t>Spring  budget  </a:t>
          </a:r>
          <a:r>
            <a:rPr lang="en-NZ" sz="1100" b="0" baseline="0">
              <a:solidFill>
                <a:schemeClr val="dk1"/>
              </a:solidFill>
              <a:effectLst/>
              <a:latin typeface="+mn-lt"/>
              <a:ea typeface="+mn-ea"/>
              <a:cs typeface="+mn-cs"/>
            </a:rPr>
            <a:t> - </a:t>
          </a:r>
          <a:r>
            <a:rPr lang="en-NZ" sz="1100" b="0" baseline="0"/>
            <a:t>from planned start of calving through to balance date </a:t>
          </a:r>
        </a:p>
        <a:p>
          <a:pPr marL="171450" indent="-171450">
            <a:buFont typeface="Arial" panose="020B0604020202020204" pitchFamily="34" charset="0"/>
            <a:buChar char="•"/>
          </a:pPr>
          <a:endParaRPr lang="en-NZ" sz="1100" b="0" baseline="0"/>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en-NZ" sz="1100" baseline="0">
              <a:solidFill>
                <a:schemeClr val="dk1"/>
              </a:solidFill>
              <a:effectLst/>
              <a:latin typeface="+mn-lt"/>
              <a:ea typeface="+mn-ea"/>
              <a:cs typeface="+mn-cs"/>
            </a:rPr>
            <a:t>The following tabs are examples of these budgets.</a:t>
          </a:r>
          <a:endParaRPr lang="en-NZ">
            <a:effectLst/>
          </a:endParaRPr>
        </a:p>
        <a:p>
          <a:pPr marL="171450" indent="-171450">
            <a:buFont typeface="Arial" panose="020B0604020202020204" pitchFamily="34" charset="0"/>
            <a:buChar char="•"/>
          </a:pPr>
          <a:endParaRPr lang="en-NZ" sz="1100" baseline="0"/>
        </a:p>
        <a:p>
          <a:pPr marL="171450" indent="-171450">
            <a:buFont typeface="Arial" panose="020B0604020202020204" pitchFamily="34" charset="0"/>
            <a:buChar char="•"/>
          </a:pPr>
          <a:endParaRPr lang="en-NZ" sz="1100" baseline="0"/>
        </a:p>
        <a:p>
          <a:pPr marL="0" indent="0">
            <a:buFont typeface="Arial" panose="020B0604020202020204" pitchFamily="34" charset="0"/>
            <a:buNone/>
          </a:pPr>
          <a:endParaRPr lang="en-NZ" sz="1100"/>
        </a:p>
        <a:p>
          <a:pPr marL="171450" indent="-171450">
            <a:buFont typeface="Arial" panose="020B0604020202020204" pitchFamily="34" charset="0"/>
            <a:buChar char="•"/>
          </a:pPr>
          <a:endParaRPr lang="en-NZ" sz="1100"/>
        </a:p>
      </xdr:txBody>
    </xdr:sp>
    <xdr:clientData/>
  </xdr:twoCellAnchor>
  <xdr:twoCellAnchor editAs="oneCell">
    <xdr:from>
      <xdr:col>19</xdr:col>
      <xdr:colOff>142875</xdr:colOff>
      <xdr:row>18</xdr:row>
      <xdr:rowOff>171449</xdr:rowOff>
    </xdr:from>
    <xdr:to>
      <xdr:col>27</xdr:col>
      <xdr:colOff>325755</xdr:colOff>
      <xdr:row>29</xdr:row>
      <xdr:rowOff>180974</xdr:rowOff>
    </xdr:to>
    <xdr:pic>
      <xdr:nvPicPr>
        <xdr:cNvPr id="8" name="Picture 7"/>
        <xdr:cNvPicPr>
          <a:picLocks noChangeAspect="1"/>
        </xdr:cNvPicPr>
      </xdr:nvPicPr>
      <xdr:blipFill>
        <a:blip xmlns:r="http://schemas.openxmlformats.org/officeDocument/2006/relationships" r:embed="rId5"/>
        <a:stretch>
          <a:fillRect/>
        </a:stretch>
      </xdr:blipFill>
      <xdr:spPr>
        <a:xfrm>
          <a:off x="8410575" y="4467224"/>
          <a:ext cx="5059680" cy="2371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60613</xdr:colOff>
      <xdr:row>70</xdr:row>
      <xdr:rowOff>120505</xdr:rowOff>
    </xdr:from>
    <xdr:to>
      <xdr:col>18</xdr:col>
      <xdr:colOff>486834</xdr:colOff>
      <xdr:row>78</xdr:row>
      <xdr:rowOff>29585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13" y="15227155"/>
          <a:ext cx="8178512" cy="2271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254963</xdr:colOff>
      <xdr:row>59</xdr:row>
      <xdr:rowOff>20782</xdr:rowOff>
    </xdr:from>
    <xdr:to>
      <xdr:col>18</xdr:col>
      <xdr:colOff>401367</xdr:colOff>
      <xdr:row>61</xdr:row>
      <xdr:rowOff>172893</xdr:rowOff>
    </xdr:to>
    <xdr:pic>
      <xdr:nvPicPr>
        <xdr:cNvPr id="3" name="Picture 2" descr="rgb smal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4075" r="8057" b="19260"/>
        <a:stretch>
          <a:fillRect/>
        </a:stretch>
      </xdr:blipFill>
      <xdr:spPr bwMode="auto">
        <a:xfrm>
          <a:off x="6890713" y="13006532"/>
          <a:ext cx="1268237" cy="459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463550</xdr:colOff>
      <xdr:row>0</xdr:row>
      <xdr:rowOff>38101</xdr:rowOff>
    </xdr:from>
    <xdr:to>
      <xdr:col>18</xdr:col>
      <xdr:colOff>558800</xdr:colOff>
      <xdr:row>0</xdr:row>
      <xdr:rowOff>393701</xdr:rowOff>
    </xdr:to>
    <xdr:pic>
      <xdr:nvPicPr>
        <xdr:cNvPr id="4" name="Picture 3" descr="flicks.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16800" y="38101"/>
          <a:ext cx="920750" cy="355600"/>
        </a:xfrm>
        <a:prstGeom prst="rect">
          <a:avLst/>
        </a:prstGeom>
        <a:solidFill>
          <a:srgbClr val="7BC143"/>
        </a:solidFill>
        <a:ln>
          <a:noFill/>
        </a:ln>
      </xdr:spPr>
    </xdr:pic>
    <xdr:clientData/>
  </xdr:twoCellAnchor>
  <xdr:twoCellAnchor editAs="oneCell">
    <xdr:from>
      <xdr:col>0</xdr:col>
      <xdr:colOff>0</xdr:colOff>
      <xdr:row>81</xdr:row>
      <xdr:rowOff>60614</xdr:rowOff>
    </xdr:from>
    <xdr:to>
      <xdr:col>14</xdr:col>
      <xdr:colOff>138783</xdr:colOff>
      <xdr:row>86</xdr:row>
      <xdr:rowOff>112568</xdr:rowOff>
    </xdr:to>
    <xdr:pic>
      <xdr:nvPicPr>
        <xdr:cNvPr id="5" name="Picture 4"/>
        <xdr:cNvPicPr>
          <a:picLocks noChangeAspect="1"/>
        </xdr:cNvPicPr>
      </xdr:nvPicPr>
      <xdr:blipFill rotWithShape="1">
        <a:blip xmlns:r="http://schemas.openxmlformats.org/officeDocument/2006/relationships" r:embed="rId4"/>
        <a:srcRect l="132" r="-132" b="46550"/>
        <a:stretch/>
      </xdr:blipFill>
      <xdr:spPr>
        <a:xfrm>
          <a:off x="0" y="18434339"/>
          <a:ext cx="6548050" cy="842529"/>
        </a:xfrm>
        <a:prstGeom prst="rect">
          <a:avLst/>
        </a:prstGeom>
      </xdr:spPr>
    </xdr:pic>
    <xdr:clientData/>
  </xdr:twoCellAnchor>
  <xdr:twoCellAnchor>
    <xdr:from>
      <xdr:col>0</xdr:col>
      <xdr:colOff>129887</xdr:colOff>
      <xdr:row>62</xdr:row>
      <xdr:rowOff>60613</xdr:rowOff>
    </xdr:from>
    <xdr:to>
      <xdr:col>19</xdr:col>
      <xdr:colOff>8659</xdr:colOff>
      <xdr:row>70</xdr:row>
      <xdr:rowOff>17318</xdr:rowOff>
    </xdr:to>
    <xdr:sp macro="" textlink="">
      <xdr:nvSpPr>
        <xdr:cNvPr id="6" name="TextBox 5"/>
        <xdr:cNvSpPr txBox="1"/>
      </xdr:nvSpPr>
      <xdr:spPr>
        <a:xfrm>
          <a:off x="129887" y="13643263"/>
          <a:ext cx="8146472" cy="1480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NZ" sz="1100"/>
            <a:t>This is a simple feed budget to</a:t>
          </a:r>
          <a:r>
            <a:rPr lang="en-NZ" sz="1100" baseline="0"/>
            <a:t> </a:t>
          </a:r>
          <a:r>
            <a:rPr lang="en-NZ" sz="1100"/>
            <a:t>determine feed requirements.</a:t>
          </a:r>
          <a:r>
            <a:rPr lang="en-NZ" sz="1100" baseline="0"/>
            <a:t> </a:t>
          </a:r>
          <a:r>
            <a:rPr lang="en-NZ" sz="1100"/>
            <a:t>Its not designed to work as an annual budget. </a:t>
          </a:r>
        </a:p>
        <a:p>
          <a:pPr marL="0" indent="0">
            <a:buFont typeface="Arial" panose="020B0604020202020204" pitchFamily="34" charset="0"/>
            <a:buNone/>
          </a:pPr>
          <a:endParaRPr lang="en-NZ" sz="1100"/>
        </a:p>
        <a:p>
          <a:pPr marL="0" indent="0">
            <a:buFont typeface="Arial" panose="020B0604020202020204" pitchFamily="34" charset="0"/>
            <a:buNone/>
          </a:pPr>
          <a:r>
            <a:rPr lang="en-NZ">
              <a:effectLst/>
            </a:rPr>
            <a:t>These simple feed budget calculators can be used at any stage of the season</a:t>
          </a:r>
          <a:r>
            <a:rPr lang="en-NZ" baseline="0">
              <a:effectLst/>
            </a:rPr>
            <a:t> but have been designed with </a:t>
          </a:r>
          <a:r>
            <a:rPr lang="en-NZ" sz="1100" baseline="0"/>
            <a:t>three key  budgeting periods  in mind: </a:t>
          </a:r>
        </a:p>
        <a:p>
          <a:pPr marL="0" indent="0">
            <a:buFont typeface="Arial" panose="020B0604020202020204" pitchFamily="34" charset="0"/>
            <a:buNone/>
          </a:pPr>
          <a:endParaRPr lang="en-NZ" sz="1100" baseline="0"/>
        </a:p>
        <a:p>
          <a:pPr marL="171450" indent="-171450">
            <a:buFont typeface="Arial" panose="020B0604020202020204" pitchFamily="34" charset="0"/>
            <a:buChar char="•"/>
          </a:pPr>
          <a:r>
            <a:rPr lang="en-NZ" sz="1100" b="0" baseline="0"/>
            <a:t>Autumn</a:t>
          </a:r>
          <a:r>
            <a:rPr lang="en-NZ" sz="1100" b="1" baseline="0"/>
            <a:t> </a:t>
          </a:r>
          <a:r>
            <a:rPr lang="en-NZ" sz="1100" b="0" baseline="0"/>
            <a:t>budget -  ending at APC date for start of winter or ending at planned start of calving</a:t>
          </a:r>
        </a:p>
        <a:p>
          <a:pPr marL="171450" indent="-171450">
            <a:buFont typeface="Arial" panose="020B0604020202020204" pitchFamily="34" charset="0"/>
            <a:buChar char="•"/>
          </a:pPr>
          <a:r>
            <a:rPr lang="en-NZ" sz="1100" b="0" baseline="0"/>
            <a:t>Winter budget - ending at planned start of calving.</a:t>
          </a:r>
        </a:p>
        <a:p>
          <a:pPr marL="171450" indent="-171450">
            <a:buFont typeface="Arial" panose="020B0604020202020204" pitchFamily="34" charset="0"/>
            <a:buChar char="•"/>
          </a:pPr>
          <a:r>
            <a:rPr lang="en-NZ" sz="1100" b="0" baseline="0"/>
            <a:t>Spring  budget  </a:t>
          </a:r>
          <a:r>
            <a:rPr lang="en-NZ" sz="1100" b="0" baseline="0">
              <a:solidFill>
                <a:schemeClr val="dk1"/>
              </a:solidFill>
              <a:effectLst/>
              <a:latin typeface="+mn-lt"/>
              <a:ea typeface="+mn-ea"/>
              <a:cs typeface="+mn-cs"/>
            </a:rPr>
            <a:t> - </a:t>
          </a:r>
          <a:r>
            <a:rPr lang="en-NZ" sz="1100" b="0" baseline="0"/>
            <a:t>from planned start of calving through to balance date </a:t>
          </a:r>
        </a:p>
        <a:p>
          <a:pPr marL="171450" indent="-171450">
            <a:buFont typeface="Arial" panose="020B0604020202020204" pitchFamily="34" charset="0"/>
            <a:buChar char="•"/>
          </a:pPr>
          <a:endParaRPr lang="en-NZ" sz="1100" b="0" baseline="0"/>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en-NZ" sz="1100" baseline="0">
              <a:solidFill>
                <a:schemeClr val="dk1"/>
              </a:solidFill>
              <a:effectLst/>
              <a:latin typeface="+mn-lt"/>
              <a:ea typeface="+mn-ea"/>
              <a:cs typeface="+mn-cs"/>
            </a:rPr>
            <a:t>The following tabs are examples of these budgets.</a:t>
          </a:r>
          <a:endParaRPr lang="en-NZ">
            <a:effectLst/>
          </a:endParaRPr>
        </a:p>
        <a:p>
          <a:pPr marL="171450" indent="-171450">
            <a:buFont typeface="Arial" panose="020B0604020202020204" pitchFamily="34" charset="0"/>
            <a:buChar char="•"/>
          </a:pPr>
          <a:endParaRPr lang="en-NZ" sz="1100" baseline="0"/>
        </a:p>
        <a:p>
          <a:pPr marL="171450" indent="-171450">
            <a:buFont typeface="Arial" panose="020B0604020202020204" pitchFamily="34" charset="0"/>
            <a:buChar char="•"/>
          </a:pPr>
          <a:endParaRPr lang="en-NZ" sz="1100" baseline="0"/>
        </a:p>
        <a:p>
          <a:pPr marL="0" indent="0">
            <a:buFont typeface="Arial" panose="020B0604020202020204" pitchFamily="34" charset="0"/>
            <a:buNone/>
          </a:pPr>
          <a:endParaRPr lang="en-NZ" sz="1100"/>
        </a:p>
        <a:p>
          <a:pPr marL="171450" indent="-171450">
            <a:buFont typeface="Arial" panose="020B0604020202020204" pitchFamily="34" charset="0"/>
            <a:buChar char="•"/>
          </a:pPr>
          <a:endParaRPr lang="en-NZ"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60613</xdr:colOff>
      <xdr:row>70</xdr:row>
      <xdr:rowOff>120505</xdr:rowOff>
    </xdr:from>
    <xdr:to>
      <xdr:col>18</xdr:col>
      <xdr:colOff>692728</xdr:colOff>
      <xdr:row>78</xdr:row>
      <xdr:rowOff>29585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13" y="15227155"/>
          <a:ext cx="8185440" cy="2271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329046</xdr:colOff>
      <xdr:row>59</xdr:row>
      <xdr:rowOff>20782</xdr:rowOff>
    </xdr:from>
    <xdr:to>
      <xdr:col>18</xdr:col>
      <xdr:colOff>771784</xdr:colOff>
      <xdr:row>61</xdr:row>
      <xdr:rowOff>172893</xdr:rowOff>
    </xdr:to>
    <xdr:pic>
      <xdr:nvPicPr>
        <xdr:cNvPr id="3" name="Picture 2" descr="rgb smal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4075" r="8057" b="19260"/>
        <a:stretch>
          <a:fillRect/>
        </a:stretch>
      </xdr:blipFill>
      <xdr:spPr bwMode="auto">
        <a:xfrm>
          <a:off x="7063221" y="13108132"/>
          <a:ext cx="1261888" cy="456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17318</xdr:colOff>
      <xdr:row>0</xdr:row>
      <xdr:rowOff>51955</xdr:rowOff>
    </xdr:from>
    <xdr:to>
      <xdr:col>18</xdr:col>
      <xdr:colOff>721369</xdr:colOff>
      <xdr:row>0</xdr:row>
      <xdr:rowOff>389659</xdr:rowOff>
    </xdr:to>
    <xdr:pic>
      <xdr:nvPicPr>
        <xdr:cNvPr id="4" name="Picture 3" descr="flicks.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38159" y="51955"/>
          <a:ext cx="851255" cy="337704"/>
        </a:xfrm>
        <a:prstGeom prst="rect">
          <a:avLst/>
        </a:prstGeom>
        <a:solidFill>
          <a:srgbClr val="7BC143"/>
        </a:solidFill>
        <a:ln>
          <a:noFill/>
        </a:ln>
      </xdr:spPr>
    </xdr:pic>
    <xdr:clientData/>
  </xdr:twoCellAnchor>
  <xdr:twoCellAnchor editAs="oneCell">
    <xdr:from>
      <xdr:col>0</xdr:col>
      <xdr:colOff>0</xdr:colOff>
      <xdr:row>81</xdr:row>
      <xdr:rowOff>60614</xdr:rowOff>
    </xdr:from>
    <xdr:to>
      <xdr:col>15</xdr:col>
      <xdr:colOff>58928</xdr:colOff>
      <xdr:row>86</xdr:row>
      <xdr:rowOff>112568</xdr:rowOff>
    </xdr:to>
    <xdr:pic>
      <xdr:nvPicPr>
        <xdr:cNvPr id="5" name="Picture 4"/>
        <xdr:cNvPicPr>
          <a:picLocks noChangeAspect="1"/>
        </xdr:cNvPicPr>
      </xdr:nvPicPr>
      <xdr:blipFill rotWithShape="1">
        <a:blip xmlns:r="http://schemas.openxmlformats.org/officeDocument/2006/relationships" r:embed="rId4"/>
        <a:srcRect l="132" r="-132" b="46550"/>
        <a:stretch/>
      </xdr:blipFill>
      <xdr:spPr>
        <a:xfrm>
          <a:off x="0" y="18434339"/>
          <a:ext cx="6554978" cy="842529"/>
        </a:xfrm>
        <a:prstGeom prst="rect">
          <a:avLst/>
        </a:prstGeom>
      </xdr:spPr>
    </xdr:pic>
    <xdr:clientData/>
  </xdr:twoCellAnchor>
  <xdr:twoCellAnchor>
    <xdr:from>
      <xdr:col>0</xdr:col>
      <xdr:colOff>129887</xdr:colOff>
      <xdr:row>62</xdr:row>
      <xdr:rowOff>60613</xdr:rowOff>
    </xdr:from>
    <xdr:to>
      <xdr:col>19</xdr:col>
      <xdr:colOff>8659</xdr:colOff>
      <xdr:row>70</xdr:row>
      <xdr:rowOff>17318</xdr:rowOff>
    </xdr:to>
    <xdr:sp macro="" textlink="">
      <xdr:nvSpPr>
        <xdr:cNvPr id="6" name="TextBox 5"/>
        <xdr:cNvSpPr txBox="1"/>
      </xdr:nvSpPr>
      <xdr:spPr>
        <a:xfrm>
          <a:off x="129887" y="13643263"/>
          <a:ext cx="8222672" cy="1480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NZ" sz="1100"/>
            <a:t>This is a simple feed budget to</a:t>
          </a:r>
          <a:r>
            <a:rPr lang="en-NZ" sz="1100" baseline="0"/>
            <a:t> </a:t>
          </a:r>
          <a:r>
            <a:rPr lang="en-NZ" sz="1100"/>
            <a:t>determine feed requirements.</a:t>
          </a:r>
          <a:r>
            <a:rPr lang="en-NZ" sz="1100" baseline="0"/>
            <a:t> </a:t>
          </a:r>
          <a:r>
            <a:rPr lang="en-NZ" sz="1100"/>
            <a:t>Its not designed to work as an annual budget. </a:t>
          </a:r>
        </a:p>
        <a:p>
          <a:pPr marL="0" indent="0">
            <a:buFont typeface="Arial" panose="020B0604020202020204" pitchFamily="34" charset="0"/>
            <a:buNone/>
          </a:pPr>
          <a:endParaRPr lang="en-NZ" sz="1100"/>
        </a:p>
        <a:p>
          <a:pPr marL="0" indent="0">
            <a:buFont typeface="Arial" panose="020B0604020202020204" pitchFamily="34" charset="0"/>
            <a:buNone/>
          </a:pPr>
          <a:r>
            <a:rPr lang="en-NZ">
              <a:effectLst/>
            </a:rPr>
            <a:t>These simple feed budget calculators can be used at any stage of the season</a:t>
          </a:r>
          <a:r>
            <a:rPr lang="en-NZ" baseline="0">
              <a:effectLst/>
            </a:rPr>
            <a:t> but have been designed with </a:t>
          </a:r>
          <a:r>
            <a:rPr lang="en-NZ" sz="1100" baseline="0"/>
            <a:t>three key  budgeting periods  in mind: </a:t>
          </a:r>
        </a:p>
        <a:p>
          <a:pPr marL="0" indent="0">
            <a:buFont typeface="Arial" panose="020B0604020202020204" pitchFamily="34" charset="0"/>
            <a:buNone/>
          </a:pPr>
          <a:endParaRPr lang="en-NZ" sz="1100" baseline="0"/>
        </a:p>
        <a:p>
          <a:pPr marL="171450" indent="-171450">
            <a:buFont typeface="Arial" panose="020B0604020202020204" pitchFamily="34" charset="0"/>
            <a:buChar char="•"/>
          </a:pPr>
          <a:r>
            <a:rPr lang="en-NZ" sz="1100" b="0" baseline="0"/>
            <a:t>Autumn</a:t>
          </a:r>
          <a:r>
            <a:rPr lang="en-NZ" sz="1100" b="1" baseline="0"/>
            <a:t> </a:t>
          </a:r>
          <a:r>
            <a:rPr lang="en-NZ" sz="1100" b="0" baseline="0"/>
            <a:t>budget -  ending at APC date for start of winter or ending at planned start of calving</a:t>
          </a:r>
        </a:p>
        <a:p>
          <a:pPr marL="171450" indent="-171450">
            <a:buFont typeface="Arial" panose="020B0604020202020204" pitchFamily="34" charset="0"/>
            <a:buChar char="•"/>
          </a:pPr>
          <a:r>
            <a:rPr lang="en-NZ" sz="1100" b="0" baseline="0"/>
            <a:t>Winter budget - ending at planned start of calving.</a:t>
          </a:r>
        </a:p>
        <a:p>
          <a:pPr marL="171450" indent="-171450">
            <a:buFont typeface="Arial" panose="020B0604020202020204" pitchFamily="34" charset="0"/>
            <a:buChar char="•"/>
          </a:pPr>
          <a:r>
            <a:rPr lang="en-NZ" sz="1100" b="0" baseline="0"/>
            <a:t>Spring  budget  </a:t>
          </a:r>
          <a:r>
            <a:rPr lang="en-NZ" sz="1100" b="0" baseline="0">
              <a:solidFill>
                <a:schemeClr val="dk1"/>
              </a:solidFill>
              <a:effectLst/>
              <a:latin typeface="+mn-lt"/>
              <a:ea typeface="+mn-ea"/>
              <a:cs typeface="+mn-cs"/>
            </a:rPr>
            <a:t> - </a:t>
          </a:r>
          <a:r>
            <a:rPr lang="en-NZ" sz="1100" b="0" baseline="0"/>
            <a:t>from planned start of calving through to balance date </a:t>
          </a:r>
        </a:p>
        <a:p>
          <a:pPr marL="171450" indent="-171450">
            <a:buFont typeface="Arial" panose="020B0604020202020204" pitchFamily="34" charset="0"/>
            <a:buChar char="•"/>
          </a:pPr>
          <a:endParaRPr lang="en-NZ" sz="1100" b="0" baseline="0"/>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en-NZ" sz="1100" baseline="0">
              <a:solidFill>
                <a:schemeClr val="dk1"/>
              </a:solidFill>
              <a:effectLst/>
              <a:latin typeface="+mn-lt"/>
              <a:ea typeface="+mn-ea"/>
              <a:cs typeface="+mn-cs"/>
            </a:rPr>
            <a:t>The following tabs are examples of these budgets.</a:t>
          </a:r>
          <a:endParaRPr lang="en-NZ">
            <a:effectLst/>
          </a:endParaRPr>
        </a:p>
        <a:p>
          <a:pPr marL="171450" indent="-171450">
            <a:buFont typeface="Arial" panose="020B0604020202020204" pitchFamily="34" charset="0"/>
            <a:buChar char="•"/>
          </a:pPr>
          <a:endParaRPr lang="en-NZ" sz="1100" baseline="0"/>
        </a:p>
        <a:p>
          <a:pPr marL="171450" indent="-171450">
            <a:buFont typeface="Arial" panose="020B0604020202020204" pitchFamily="34" charset="0"/>
            <a:buChar char="•"/>
          </a:pPr>
          <a:endParaRPr lang="en-NZ" sz="1100" baseline="0"/>
        </a:p>
        <a:p>
          <a:pPr marL="0" indent="0">
            <a:buFont typeface="Arial" panose="020B0604020202020204" pitchFamily="34" charset="0"/>
            <a:buNone/>
          </a:pPr>
          <a:endParaRPr lang="en-NZ" sz="1100"/>
        </a:p>
        <a:p>
          <a:pPr marL="171450" indent="-171450">
            <a:buFont typeface="Arial" panose="020B0604020202020204" pitchFamily="34" charset="0"/>
            <a:buChar char="•"/>
          </a:pPr>
          <a:endParaRPr lang="en-NZ" sz="1100"/>
        </a:p>
      </xdr:txBody>
    </xdr:sp>
    <xdr:clientData/>
  </xdr:twoCellAnchor>
  <xdr:twoCellAnchor>
    <xdr:from>
      <xdr:col>24</xdr:col>
      <xdr:colOff>121228</xdr:colOff>
      <xdr:row>24</xdr:row>
      <xdr:rowOff>181840</xdr:rowOff>
    </xdr:from>
    <xdr:to>
      <xdr:col>24</xdr:col>
      <xdr:colOff>259773</xdr:colOff>
      <xdr:row>25</xdr:row>
      <xdr:rowOff>199158</xdr:rowOff>
    </xdr:to>
    <xdr:sp macro="" textlink="">
      <xdr:nvSpPr>
        <xdr:cNvPr id="7" name="Right Brace 6"/>
        <xdr:cNvSpPr/>
      </xdr:nvSpPr>
      <xdr:spPr>
        <a:xfrm>
          <a:off x="11759046" y="5515840"/>
          <a:ext cx="138545" cy="36368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NZ" sz="1100"/>
        </a:p>
      </xdr:txBody>
    </xdr:sp>
    <xdr:clientData/>
  </xdr:twoCellAnchor>
  <xdr:twoCellAnchor>
    <xdr:from>
      <xdr:col>24</xdr:col>
      <xdr:colOff>320386</xdr:colOff>
      <xdr:row>24</xdr:row>
      <xdr:rowOff>86591</xdr:rowOff>
    </xdr:from>
    <xdr:to>
      <xdr:col>27</xdr:col>
      <xdr:colOff>493568</xdr:colOff>
      <xdr:row>28</xdr:row>
      <xdr:rowOff>77931</xdr:rowOff>
    </xdr:to>
    <xdr:sp macro="" textlink="">
      <xdr:nvSpPr>
        <xdr:cNvPr id="8" name="TextBox 7"/>
        <xdr:cNvSpPr txBox="1"/>
      </xdr:nvSpPr>
      <xdr:spPr>
        <a:xfrm>
          <a:off x="11958204" y="5420591"/>
          <a:ext cx="1991591" cy="1091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fortnightly in feedbudget</a:t>
          </a:r>
        </a:p>
        <a:p>
          <a:r>
            <a:rPr lang="en-NZ" sz="1100"/>
            <a:t>e.g</a:t>
          </a:r>
          <a:r>
            <a:rPr lang="en-NZ" sz="1100" baseline="0"/>
            <a:t> 90 dry cows (</a:t>
          </a:r>
          <a:r>
            <a:rPr lang="en-NZ" sz="1100"/>
            <a:t>average)</a:t>
          </a:r>
        </a:p>
        <a:p>
          <a:r>
            <a:rPr lang="en-NZ" sz="1100"/>
            <a:t>Springers return to the platform</a:t>
          </a:r>
          <a:r>
            <a:rPr lang="en-NZ" sz="1100" baseline="0"/>
            <a:t> a week before calving</a:t>
          </a:r>
          <a:endParaRPr lang="en-NZ"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LQ101"/>
  <sheetViews>
    <sheetView tabSelected="1" zoomScaleNormal="100" zoomScalePageLayoutView="60" workbookViewId="0">
      <selection activeCell="K38" sqref="K38:L38"/>
    </sheetView>
  </sheetViews>
  <sheetFormatPr defaultRowHeight="20.100000000000001" customHeight="1" x14ac:dyDescent="0.25"/>
  <cols>
    <col min="1" max="1" width="0.7109375" style="3" customWidth="1"/>
    <col min="2" max="2" width="10.85546875" style="3" customWidth="1"/>
    <col min="3" max="3" width="4.140625" style="3" customWidth="1"/>
    <col min="4" max="4" width="10.140625" style="3" customWidth="1"/>
    <col min="5" max="5" width="4" style="3" customWidth="1"/>
    <col min="6" max="6" width="10.5703125" style="3" customWidth="1"/>
    <col min="7" max="7" width="3.7109375" style="3" bestFit="1" customWidth="1"/>
    <col min="8" max="8" width="10" style="3" customWidth="1"/>
    <col min="9" max="9" width="1" style="3" customWidth="1"/>
    <col min="10" max="10" width="0.85546875" style="3" customWidth="1"/>
    <col min="11" max="11" width="12.5703125" style="3" customWidth="1"/>
    <col min="12" max="12" width="3.7109375" style="3" customWidth="1"/>
    <col min="13" max="13" width="11.42578125" style="3" customWidth="1"/>
    <col min="14" max="14" width="6.85546875" style="3" customWidth="1"/>
    <col min="15" max="15" width="3.42578125" style="3" customWidth="1"/>
    <col min="16" max="16" width="3.5703125" style="3" customWidth="1"/>
    <col min="17" max="17" width="10.140625" style="3" customWidth="1"/>
    <col min="18" max="18" width="2.140625" style="3" bestFit="1" customWidth="1"/>
    <col min="19" max="19" width="11" style="3" customWidth="1"/>
    <col min="20" max="20" width="9.140625" style="3"/>
    <col min="21" max="21" width="4.5703125" style="3" customWidth="1"/>
    <col min="22" max="16384" width="9.140625" style="3"/>
  </cols>
  <sheetData>
    <row r="1" spans="2:329" ht="33.75" customHeight="1" x14ac:dyDescent="0.25">
      <c r="B1" s="1" t="s">
        <v>133</v>
      </c>
      <c r="C1" s="2"/>
      <c r="D1" s="2"/>
      <c r="E1" s="2"/>
      <c r="F1" s="2"/>
      <c r="G1" s="2"/>
      <c r="H1" s="2"/>
      <c r="I1" s="2"/>
      <c r="J1" s="2"/>
      <c r="K1" s="2"/>
      <c r="L1" s="2"/>
      <c r="M1" s="2"/>
      <c r="N1" s="2"/>
      <c r="O1" s="2"/>
      <c r="P1" s="2"/>
      <c r="Q1" s="2"/>
      <c r="R1" s="2"/>
      <c r="S1" s="2"/>
      <c r="T1" s="259"/>
      <c r="U1" s="259"/>
      <c r="V1" s="259"/>
      <c r="W1" s="259"/>
      <c r="X1" s="259"/>
      <c r="Y1" s="259"/>
      <c r="Z1" s="259"/>
      <c r="AA1" s="259"/>
      <c r="AB1" s="259"/>
      <c r="AC1" s="259"/>
      <c r="AD1" s="259"/>
      <c r="AE1" s="260"/>
      <c r="AF1" s="260"/>
    </row>
    <row r="2" spans="2:329" ht="18" customHeight="1" x14ac:dyDescent="0.25">
      <c r="B2" s="4" t="s">
        <v>0</v>
      </c>
      <c r="C2" s="274"/>
      <c r="D2" s="274"/>
      <c r="E2" s="274"/>
      <c r="F2" s="274"/>
      <c r="G2" s="274"/>
      <c r="H2" s="274"/>
      <c r="I2" s="274"/>
      <c r="J2" s="274"/>
      <c r="K2" s="5" t="s">
        <v>1</v>
      </c>
      <c r="L2" s="6"/>
      <c r="M2" s="7"/>
      <c r="N2" s="8"/>
      <c r="O2" s="9" t="s">
        <v>2</v>
      </c>
      <c r="P2" s="8"/>
      <c r="Q2" s="9" t="s">
        <v>2</v>
      </c>
      <c r="R2" s="275">
        <v>2016</v>
      </c>
      <c r="S2" s="275"/>
      <c r="T2" s="259"/>
      <c r="U2" s="259"/>
      <c r="V2" s="259"/>
      <c r="W2" s="259"/>
      <c r="X2" s="259"/>
      <c r="Y2" s="259"/>
      <c r="Z2" s="259"/>
      <c r="AA2" s="260"/>
      <c r="AB2" s="260"/>
      <c r="AC2" s="260"/>
      <c r="AD2" s="260"/>
      <c r="AE2" s="260"/>
      <c r="AF2" s="260"/>
    </row>
    <row r="3" spans="2:329" s="10" customFormat="1" ht="21.75" customHeight="1" thickBot="1" x14ac:dyDescent="0.3">
      <c r="B3" s="132" t="s">
        <v>3</v>
      </c>
      <c r="G3" s="276">
        <v>100</v>
      </c>
      <c r="H3" s="277"/>
      <c r="I3" s="129"/>
      <c r="J3" s="129"/>
      <c r="K3" s="130" t="s">
        <v>4</v>
      </c>
      <c r="L3" s="131"/>
      <c r="M3" s="129"/>
      <c r="N3" s="129"/>
      <c r="O3" s="129"/>
      <c r="P3" s="129"/>
      <c r="Q3" s="278">
        <v>300</v>
      </c>
      <c r="R3" s="279"/>
      <c r="S3" s="279"/>
      <c r="T3" s="259"/>
      <c r="U3" s="259"/>
      <c r="V3" s="259"/>
      <c r="W3" s="259"/>
      <c r="X3" s="259"/>
      <c r="Y3" s="259"/>
      <c r="Z3" s="259"/>
      <c r="AA3" s="261"/>
      <c r="AB3" s="261"/>
      <c r="AC3" s="261"/>
      <c r="AD3" s="261"/>
      <c r="AE3" s="261"/>
      <c r="AF3" s="261"/>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row>
    <row r="4" spans="2:329" ht="8.25" customHeight="1" x14ac:dyDescent="0.25">
      <c r="B4" s="11"/>
      <c r="C4" s="11"/>
      <c r="D4" s="11"/>
      <c r="E4" s="11"/>
      <c r="F4" s="11"/>
      <c r="G4" s="11"/>
      <c r="H4" s="11"/>
      <c r="I4" s="11"/>
      <c r="J4" s="11"/>
      <c r="K4" s="11"/>
      <c r="L4" s="11"/>
      <c r="M4" s="11"/>
      <c r="N4" s="11"/>
      <c r="O4" s="11"/>
      <c r="P4" s="11"/>
      <c r="Q4" s="11"/>
      <c r="R4" s="11"/>
      <c r="S4" s="11"/>
      <c r="T4" s="259"/>
      <c r="U4" s="259"/>
      <c r="V4" s="259"/>
      <c r="W4" s="259"/>
      <c r="X4" s="259"/>
      <c r="Y4" s="259"/>
      <c r="Z4" s="259"/>
      <c r="AA4" s="260"/>
      <c r="AB4" s="260"/>
      <c r="AC4" s="260"/>
      <c r="AD4" s="260"/>
      <c r="AE4" s="260"/>
      <c r="AF4" s="260"/>
    </row>
    <row r="5" spans="2:329" s="21" customFormat="1" ht="23.25" customHeight="1" x14ac:dyDescent="0.25">
      <c r="B5" s="12" t="s">
        <v>5</v>
      </c>
      <c r="C5" s="13"/>
      <c r="D5" s="13"/>
      <c r="E5" s="14"/>
      <c r="F5" s="14"/>
      <c r="G5" s="14"/>
      <c r="H5" s="15"/>
      <c r="I5" s="16"/>
      <c r="J5" s="17"/>
      <c r="K5" s="18" t="s">
        <v>6</v>
      </c>
      <c r="L5" s="14"/>
      <c r="M5" s="19"/>
      <c r="N5" s="20"/>
      <c r="O5" s="13"/>
      <c r="P5" s="13"/>
      <c r="Q5" s="13"/>
      <c r="R5" s="13"/>
      <c r="S5" s="13"/>
      <c r="T5" s="259"/>
      <c r="U5" s="259"/>
      <c r="V5" s="259"/>
      <c r="W5" s="259"/>
      <c r="X5" s="259"/>
      <c r="Y5" s="259"/>
      <c r="Z5" s="259"/>
      <c r="AA5" s="262"/>
      <c r="AB5" s="262"/>
      <c r="AC5" s="262"/>
      <c r="AD5" s="262"/>
      <c r="AE5" s="262"/>
      <c r="AF5" s="262"/>
    </row>
    <row r="6" spans="2:329" ht="15" customHeight="1" x14ac:dyDescent="0.25">
      <c r="B6" s="22" t="s">
        <v>7</v>
      </c>
      <c r="C6" s="23"/>
      <c r="D6" s="23"/>
      <c r="E6" s="23"/>
      <c r="F6" s="24" t="s">
        <v>8</v>
      </c>
      <c r="G6" s="24" t="s">
        <v>9</v>
      </c>
      <c r="H6" s="216"/>
      <c r="I6" s="25"/>
      <c r="J6" s="26"/>
      <c r="K6" s="273" t="s">
        <v>79</v>
      </c>
      <c r="L6" s="273"/>
      <c r="M6" s="273"/>
      <c r="N6" s="286"/>
      <c r="O6" s="287"/>
      <c r="P6" s="23"/>
      <c r="Q6" s="24" t="s">
        <v>8</v>
      </c>
      <c r="R6" s="24" t="s">
        <v>10</v>
      </c>
      <c r="S6" s="216"/>
      <c r="T6" s="259"/>
      <c r="U6" s="259"/>
      <c r="V6" s="259"/>
      <c r="W6" s="259"/>
      <c r="X6" s="259"/>
      <c r="Y6" s="259"/>
      <c r="Z6" s="259"/>
      <c r="AA6" s="260"/>
      <c r="AB6" s="260"/>
      <c r="AC6" s="260"/>
      <c r="AD6" s="260"/>
      <c r="AE6" s="260"/>
      <c r="AF6" s="260"/>
    </row>
    <row r="7" spans="2:329" ht="16.5" customHeight="1" x14ac:dyDescent="0.25">
      <c r="B7" s="27"/>
      <c r="C7" s="23"/>
      <c r="D7" s="23"/>
      <c r="E7" s="23"/>
      <c r="F7" s="23"/>
      <c r="G7" s="23"/>
      <c r="H7" s="28"/>
      <c r="I7" s="25"/>
      <c r="J7" s="26"/>
      <c r="K7" s="212"/>
      <c r="L7" s="273"/>
      <c r="M7" s="273"/>
      <c r="N7" s="193"/>
      <c r="O7" s="192"/>
      <c r="P7" s="23"/>
      <c r="Q7" s="23"/>
      <c r="R7" s="23"/>
      <c r="S7" s="28"/>
      <c r="T7" s="259"/>
      <c r="U7" s="259"/>
      <c r="V7" s="259"/>
      <c r="W7" s="259"/>
      <c r="X7" s="259"/>
      <c r="Y7" s="259"/>
      <c r="Z7" s="259"/>
      <c r="AA7" s="260"/>
      <c r="AB7" s="260"/>
      <c r="AC7" s="260"/>
      <c r="AD7" s="260"/>
      <c r="AE7" s="260"/>
      <c r="AF7" s="260"/>
    </row>
    <row r="8" spans="2:329" ht="15" hidden="1" customHeight="1" x14ac:dyDescent="0.25">
      <c r="I8" s="25"/>
      <c r="J8" s="26"/>
      <c r="Q8" s="26"/>
      <c r="T8" s="259"/>
      <c r="U8" s="259"/>
      <c r="V8" s="259"/>
      <c r="W8" s="259"/>
      <c r="X8" s="259"/>
      <c r="Y8" s="259"/>
      <c r="Z8" s="259"/>
      <c r="AA8" s="260"/>
      <c r="AB8" s="260"/>
      <c r="AC8" s="260"/>
      <c r="AD8" s="260"/>
      <c r="AE8" s="260"/>
      <c r="AF8" s="260"/>
    </row>
    <row r="9" spans="2:329" ht="21" customHeight="1" x14ac:dyDescent="0.25">
      <c r="B9" s="29" t="s">
        <v>11</v>
      </c>
      <c r="I9" s="25"/>
      <c r="K9" s="29" t="s">
        <v>66</v>
      </c>
      <c r="T9" s="259"/>
      <c r="U9" s="259"/>
      <c r="V9" s="259"/>
      <c r="W9" s="259"/>
      <c r="X9" s="259"/>
      <c r="Y9" s="259"/>
      <c r="Z9" s="259"/>
      <c r="AA9" s="260"/>
      <c r="AB9" s="260"/>
      <c r="AC9" s="260"/>
      <c r="AD9" s="260"/>
      <c r="AE9" s="260"/>
      <c r="AF9" s="260"/>
    </row>
    <row r="10" spans="2:329" ht="24" x14ac:dyDescent="0.25">
      <c r="B10" s="30" t="s">
        <v>12</v>
      </c>
      <c r="C10" s="31"/>
      <c r="D10" s="152" t="s">
        <v>13</v>
      </c>
      <c r="E10" s="152"/>
      <c r="F10" s="152" t="s">
        <v>14</v>
      </c>
      <c r="G10" s="152"/>
      <c r="H10" s="153" t="s">
        <v>8</v>
      </c>
      <c r="I10" s="25"/>
      <c r="J10" s="26"/>
      <c r="K10" s="280" t="s">
        <v>12</v>
      </c>
      <c r="L10" s="280"/>
      <c r="M10" s="153" t="s">
        <v>16</v>
      </c>
      <c r="N10" s="281" t="s">
        <v>17</v>
      </c>
      <c r="O10" s="282"/>
      <c r="P10" s="32"/>
      <c r="Q10" s="33" t="s">
        <v>13</v>
      </c>
      <c r="R10" s="33"/>
      <c r="S10" s="33" t="s">
        <v>8</v>
      </c>
      <c r="T10" s="259"/>
      <c r="U10" s="259"/>
      <c r="V10" s="259"/>
      <c r="W10" s="259"/>
      <c r="X10" s="259"/>
      <c r="Y10" s="260"/>
      <c r="Z10" s="260"/>
      <c r="AA10" s="260"/>
      <c r="AB10" s="260"/>
      <c r="AC10" s="260"/>
      <c r="AD10" s="260"/>
      <c r="AE10" s="260"/>
      <c r="AF10" s="260"/>
    </row>
    <row r="11" spans="2:329" ht="18" customHeight="1" x14ac:dyDescent="0.25">
      <c r="B11" s="283" t="s">
        <v>18</v>
      </c>
      <c r="C11" s="284"/>
      <c r="D11" s="154"/>
      <c r="E11" s="158" t="s">
        <v>19</v>
      </c>
      <c r="F11" s="154"/>
      <c r="G11" s="158" t="s">
        <v>20</v>
      </c>
      <c r="H11" s="34" t="str">
        <f>IF(D11*F11&gt;0,D11*F11,"")</f>
        <v/>
      </c>
      <c r="I11" s="25"/>
      <c r="K11" s="283" t="s">
        <v>18</v>
      </c>
      <c r="L11" s="284"/>
      <c r="M11" s="154"/>
      <c r="N11" s="285"/>
      <c r="O11" s="285"/>
      <c r="P11" s="35" t="s">
        <v>19</v>
      </c>
      <c r="Q11" s="36"/>
      <c r="R11" s="37" t="s">
        <v>20</v>
      </c>
      <c r="S11" s="38" t="str">
        <f>IF(((Q11*N11*M11)/$G$3)&gt;0,((Q11*N11*M11)/$G$3),"")</f>
        <v/>
      </c>
      <c r="T11" s="259"/>
      <c r="U11" s="259"/>
      <c r="V11" s="259"/>
      <c r="W11" s="259"/>
      <c r="X11" s="259"/>
      <c r="Y11" s="260"/>
      <c r="Z11" s="260"/>
      <c r="AA11" s="260"/>
      <c r="AB11" s="260"/>
      <c r="AC11" s="260"/>
      <c r="AD11" s="260"/>
      <c r="AE11" s="260"/>
      <c r="AF11" s="260"/>
    </row>
    <row r="12" spans="2:329" ht="20.25" customHeight="1" x14ac:dyDescent="0.25">
      <c r="B12" s="283" t="s">
        <v>21</v>
      </c>
      <c r="C12" s="284"/>
      <c r="D12" s="154"/>
      <c r="E12" s="158" t="s">
        <v>19</v>
      </c>
      <c r="F12" s="154"/>
      <c r="G12" s="158" t="s">
        <v>20</v>
      </c>
      <c r="H12" s="34" t="str">
        <f t="shared" ref="H12:H19" si="0">IF(D12*F12&gt;0,D12*F12,"")</f>
        <v/>
      </c>
      <c r="I12" s="25"/>
      <c r="K12" s="283" t="s">
        <v>21</v>
      </c>
      <c r="L12" s="284"/>
      <c r="M12" s="154"/>
      <c r="N12" s="285"/>
      <c r="O12" s="285"/>
      <c r="P12" s="158" t="s">
        <v>19</v>
      </c>
      <c r="Q12" s="154"/>
      <c r="R12" s="39" t="s">
        <v>20</v>
      </c>
      <c r="S12" s="38" t="str">
        <f t="shared" ref="S12:S19" si="1">IF(((Q12*N12*M12)/$G$3)&gt;0,((Q12*N12*M12)/$G$3),"")</f>
        <v/>
      </c>
      <c r="T12" s="259"/>
      <c r="U12" s="259"/>
      <c r="V12" s="259"/>
      <c r="W12" s="259"/>
      <c r="X12" s="259"/>
      <c r="Y12" s="260"/>
      <c r="Z12" s="260"/>
      <c r="AA12" s="260"/>
      <c r="AB12" s="260"/>
      <c r="AC12" s="260"/>
      <c r="AD12" s="260"/>
      <c r="AE12" s="260"/>
      <c r="AF12" s="260"/>
    </row>
    <row r="13" spans="2:329" ht="19.5" customHeight="1" x14ac:dyDescent="0.25">
      <c r="B13" s="283" t="s">
        <v>22</v>
      </c>
      <c r="C13" s="284"/>
      <c r="D13" s="154"/>
      <c r="E13" s="158" t="s">
        <v>19</v>
      </c>
      <c r="F13" s="154"/>
      <c r="G13" s="158" t="s">
        <v>20</v>
      </c>
      <c r="H13" s="34" t="str">
        <f t="shared" si="0"/>
        <v/>
      </c>
      <c r="I13" s="25"/>
      <c r="K13" s="283" t="s">
        <v>22</v>
      </c>
      <c r="L13" s="284"/>
      <c r="M13" s="154"/>
      <c r="N13" s="285"/>
      <c r="O13" s="285"/>
      <c r="P13" s="158" t="s">
        <v>19</v>
      </c>
      <c r="Q13" s="154"/>
      <c r="R13" s="39" t="s">
        <v>20</v>
      </c>
      <c r="S13" s="38" t="str">
        <f t="shared" si="1"/>
        <v/>
      </c>
      <c r="T13" s="259"/>
      <c r="U13" s="259"/>
      <c r="V13" s="259"/>
      <c r="W13" s="259"/>
      <c r="X13" s="259"/>
      <c r="Y13" s="260"/>
      <c r="Z13" s="260"/>
      <c r="AA13" s="260"/>
      <c r="AB13" s="260"/>
      <c r="AC13" s="260"/>
      <c r="AD13" s="260"/>
      <c r="AE13" s="260"/>
      <c r="AF13" s="260"/>
    </row>
    <row r="14" spans="2:329" ht="18" customHeight="1" x14ac:dyDescent="0.25">
      <c r="B14" s="283" t="s">
        <v>23</v>
      </c>
      <c r="C14" s="284"/>
      <c r="D14" s="154"/>
      <c r="E14" s="158" t="s">
        <v>19</v>
      </c>
      <c r="F14" s="154"/>
      <c r="G14" s="158" t="s">
        <v>20</v>
      </c>
      <c r="H14" s="34" t="str">
        <f t="shared" si="0"/>
        <v/>
      </c>
      <c r="I14" s="25"/>
      <c r="K14" s="283" t="s">
        <v>23</v>
      </c>
      <c r="L14" s="284"/>
      <c r="M14" s="154"/>
      <c r="N14" s="285"/>
      <c r="O14" s="285"/>
      <c r="P14" s="158" t="s">
        <v>19</v>
      </c>
      <c r="Q14" s="154"/>
      <c r="R14" s="39" t="s">
        <v>20</v>
      </c>
      <c r="S14" s="38" t="str">
        <f t="shared" si="1"/>
        <v/>
      </c>
      <c r="T14" s="259"/>
      <c r="U14" s="259"/>
      <c r="V14" s="259"/>
      <c r="W14" s="259"/>
      <c r="X14" s="259"/>
      <c r="Y14" s="260"/>
      <c r="Z14" s="260"/>
      <c r="AA14" s="260"/>
      <c r="AB14" s="260"/>
      <c r="AC14" s="260"/>
      <c r="AD14" s="260"/>
      <c r="AE14" s="260"/>
      <c r="AF14" s="260"/>
    </row>
    <row r="15" spans="2:329" ht="19.5" customHeight="1" x14ac:dyDescent="0.25">
      <c r="B15" s="283" t="s">
        <v>24</v>
      </c>
      <c r="C15" s="284"/>
      <c r="D15" s="154"/>
      <c r="E15" s="158" t="s">
        <v>19</v>
      </c>
      <c r="F15" s="154"/>
      <c r="G15" s="158" t="s">
        <v>20</v>
      </c>
      <c r="H15" s="34" t="str">
        <f t="shared" si="0"/>
        <v/>
      </c>
      <c r="I15" s="25"/>
      <c r="K15" s="283" t="s">
        <v>24</v>
      </c>
      <c r="L15" s="284"/>
      <c r="M15" s="154"/>
      <c r="N15" s="285"/>
      <c r="O15" s="285"/>
      <c r="P15" s="158" t="s">
        <v>19</v>
      </c>
      <c r="Q15" s="154"/>
      <c r="R15" s="39" t="s">
        <v>20</v>
      </c>
      <c r="S15" s="38" t="str">
        <f t="shared" si="1"/>
        <v/>
      </c>
      <c r="T15" s="259"/>
      <c r="U15" s="259"/>
      <c r="V15" s="259"/>
      <c r="W15" s="259"/>
      <c r="X15" s="259"/>
      <c r="Y15" s="260"/>
      <c r="Z15" s="260"/>
      <c r="AA15" s="260"/>
      <c r="AB15" s="260"/>
      <c r="AC15" s="260"/>
      <c r="AD15" s="260"/>
      <c r="AE15" s="260"/>
      <c r="AF15" s="260"/>
    </row>
    <row r="16" spans="2:329" ht="21" customHeight="1" x14ac:dyDescent="0.25">
      <c r="B16" s="283" t="s">
        <v>25</v>
      </c>
      <c r="C16" s="284"/>
      <c r="D16" s="154"/>
      <c r="E16" s="158" t="s">
        <v>19</v>
      </c>
      <c r="F16" s="154"/>
      <c r="G16" s="158" t="s">
        <v>20</v>
      </c>
      <c r="H16" s="34" t="str">
        <f t="shared" si="0"/>
        <v/>
      </c>
      <c r="I16" s="25"/>
      <c r="K16" s="283" t="s">
        <v>25</v>
      </c>
      <c r="L16" s="284"/>
      <c r="M16" s="154"/>
      <c r="N16" s="285"/>
      <c r="O16" s="285"/>
      <c r="P16" s="158" t="s">
        <v>19</v>
      </c>
      <c r="Q16" s="154"/>
      <c r="R16" s="39" t="s">
        <v>20</v>
      </c>
      <c r="S16" s="38" t="str">
        <f t="shared" si="1"/>
        <v/>
      </c>
      <c r="T16" s="259"/>
      <c r="U16" s="259"/>
      <c r="V16" s="259"/>
      <c r="W16" s="259"/>
      <c r="X16" s="259"/>
      <c r="Y16" s="260"/>
      <c r="Z16" s="260"/>
      <c r="AA16" s="260"/>
      <c r="AB16" s="260"/>
      <c r="AC16" s="260"/>
      <c r="AD16" s="260"/>
      <c r="AE16" s="260"/>
      <c r="AF16" s="260"/>
    </row>
    <row r="17" spans="2:32" ht="20.100000000000001" customHeight="1" x14ac:dyDescent="0.25">
      <c r="B17" s="283" t="s">
        <v>26</v>
      </c>
      <c r="C17" s="284"/>
      <c r="D17" s="154"/>
      <c r="E17" s="40" t="s">
        <v>19</v>
      </c>
      <c r="F17" s="154"/>
      <c r="G17" s="40" t="s">
        <v>20</v>
      </c>
      <c r="H17" s="34" t="str">
        <f t="shared" si="0"/>
        <v/>
      </c>
      <c r="I17" s="25"/>
      <c r="K17" s="283" t="s">
        <v>26</v>
      </c>
      <c r="L17" s="284"/>
      <c r="M17" s="154"/>
      <c r="N17" s="285"/>
      <c r="O17" s="285"/>
      <c r="P17" s="158" t="s">
        <v>19</v>
      </c>
      <c r="Q17" s="154"/>
      <c r="R17" s="39" t="s">
        <v>20</v>
      </c>
      <c r="S17" s="270" t="str">
        <f t="shared" si="1"/>
        <v/>
      </c>
      <c r="T17" s="265"/>
      <c r="U17" s="265"/>
      <c r="V17" s="265"/>
      <c r="W17" s="265"/>
      <c r="X17" s="265"/>
      <c r="Y17" s="265"/>
      <c r="Z17" s="265"/>
      <c r="AA17" s="265"/>
      <c r="AB17" s="265"/>
      <c r="AC17" s="265"/>
      <c r="AD17" s="265"/>
      <c r="AE17" s="260"/>
      <c r="AF17" s="260"/>
    </row>
    <row r="18" spans="2:32" ht="20.100000000000001" customHeight="1" x14ac:dyDescent="0.25">
      <c r="B18" s="283" t="s">
        <v>27</v>
      </c>
      <c r="C18" s="284"/>
      <c r="D18" s="154"/>
      <c r="E18" s="40" t="s">
        <v>19</v>
      </c>
      <c r="F18" s="154"/>
      <c r="G18" s="40" t="s">
        <v>20</v>
      </c>
      <c r="H18" s="34" t="str">
        <f t="shared" si="0"/>
        <v/>
      </c>
      <c r="I18" s="41"/>
      <c r="K18" s="283" t="s">
        <v>27</v>
      </c>
      <c r="L18" s="284"/>
      <c r="M18" s="154"/>
      <c r="N18" s="285"/>
      <c r="O18" s="285"/>
      <c r="P18" s="158" t="s">
        <v>19</v>
      </c>
      <c r="Q18" s="154"/>
      <c r="R18" s="39" t="s">
        <v>20</v>
      </c>
      <c r="S18" s="38" t="str">
        <f t="shared" si="1"/>
        <v/>
      </c>
      <c r="AF18" s="260"/>
    </row>
    <row r="19" spans="2:32" ht="20.100000000000001" customHeight="1" x14ac:dyDescent="0.25">
      <c r="B19" s="299"/>
      <c r="C19" s="300"/>
      <c r="D19" s="154"/>
      <c r="E19" s="158" t="s">
        <v>19</v>
      </c>
      <c r="F19" s="154"/>
      <c r="G19" s="40" t="s">
        <v>20</v>
      </c>
      <c r="H19" s="34" t="str">
        <f t="shared" si="0"/>
        <v/>
      </c>
      <c r="I19" s="41"/>
      <c r="K19" s="283" t="s">
        <v>28</v>
      </c>
      <c r="L19" s="284"/>
      <c r="M19" s="154"/>
      <c r="N19" s="285"/>
      <c r="O19" s="285"/>
      <c r="P19" s="158" t="s">
        <v>19</v>
      </c>
      <c r="Q19" s="154"/>
      <c r="R19" s="39" t="s">
        <v>20</v>
      </c>
      <c r="S19" s="38" t="str">
        <f t="shared" si="1"/>
        <v/>
      </c>
      <c r="T19" s="260"/>
      <c r="U19" s="260"/>
      <c r="V19" s="260"/>
      <c r="W19" s="260"/>
      <c r="X19" s="260"/>
      <c r="Y19" s="260"/>
      <c r="Z19" s="260"/>
      <c r="AA19" s="260"/>
      <c r="AB19" s="260"/>
      <c r="AC19" s="260"/>
      <c r="AD19" s="260"/>
      <c r="AE19" s="260"/>
      <c r="AF19" s="260"/>
    </row>
    <row r="20" spans="2:32" ht="20.100000000000001" customHeight="1" x14ac:dyDescent="0.25">
      <c r="B20" s="161" t="s">
        <v>70</v>
      </c>
      <c r="C20" s="161"/>
      <c r="D20" s="162"/>
      <c r="E20" s="42"/>
      <c r="F20" s="43" t="s">
        <v>29</v>
      </c>
      <c r="G20" s="42" t="s">
        <v>20</v>
      </c>
      <c r="H20" s="178">
        <f>SUM(H11:H19)</f>
        <v>0</v>
      </c>
      <c r="I20" s="41"/>
      <c r="J20" s="26"/>
      <c r="K20" s="76" t="s">
        <v>68</v>
      </c>
      <c r="L20" s="170"/>
      <c r="M20" s="170"/>
      <c r="N20" s="171"/>
      <c r="O20" s="172"/>
      <c r="P20" s="173"/>
      <c r="Q20" s="79" t="s">
        <v>30</v>
      </c>
      <c r="R20" s="174" t="s">
        <v>20</v>
      </c>
      <c r="S20" s="80">
        <f>SUM(S11:S19)</f>
        <v>0</v>
      </c>
      <c r="T20" s="264"/>
      <c r="U20" s="259"/>
      <c r="V20" s="260"/>
      <c r="W20" s="260"/>
      <c r="X20" s="260"/>
      <c r="Y20" s="260"/>
      <c r="Z20" s="260"/>
      <c r="AA20" s="260"/>
      <c r="AB20" s="260"/>
      <c r="AC20" s="260"/>
      <c r="AD20" s="260"/>
      <c r="AE20" s="260"/>
      <c r="AF20" s="260"/>
    </row>
    <row r="21" spans="2:32" ht="12.75" hidden="1" customHeight="1" x14ac:dyDescent="0.25">
      <c r="I21" s="41"/>
      <c r="J21" s="26"/>
      <c r="K21" s="175"/>
      <c r="L21" s="169"/>
      <c r="M21" s="169"/>
      <c r="N21" s="288"/>
      <c r="O21" s="288"/>
      <c r="P21" s="169"/>
      <c r="Q21" s="288"/>
      <c r="R21" s="289"/>
      <c r="S21" s="256"/>
      <c r="T21" s="258"/>
      <c r="U21" s="259"/>
      <c r="V21" s="259"/>
      <c r="W21" s="259"/>
      <c r="X21" s="259"/>
      <c r="Y21" s="259"/>
      <c r="Z21" s="259"/>
      <c r="AA21" s="259"/>
      <c r="AB21" s="259"/>
      <c r="AC21" s="259"/>
      <c r="AD21" s="260"/>
      <c r="AE21" s="260"/>
      <c r="AF21" s="260"/>
    </row>
    <row r="22" spans="2:32" ht="13.5" customHeight="1" x14ac:dyDescent="0.25">
      <c r="B22" s="176" t="s">
        <v>67</v>
      </c>
      <c r="C22" s="176"/>
      <c r="D22" s="176"/>
      <c r="E22" s="176"/>
      <c r="F22" s="176"/>
      <c r="H22" s="180">
        <f>H20*G3</f>
        <v>0</v>
      </c>
      <c r="I22" s="41"/>
      <c r="J22" s="26"/>
      <c r="K22" s="177" t="s">
        <v>69</v>
      </c>
      <c r="L22" s="169"/>
      <c r="M22" s="169"/>
      <c r="N22" s="169"/>
      <c r="O22" s="169"/>
      <c r="P22" s="169"/>
      <c r="Q22" s="169"/>
      <c r="R22" s="169"/>
      <c r="S22" s="179">
        <f>S20*G3</f>
        <v>0</v>
      </c>
      <c r="T22" s="259"/>
      <c r="U22" s="259"/>
      <c r="V22" s="260"/>
      <c r="W22" s="260"/>
      <c r="X22" s="260"/>
      <c r="Y22" s="260"/>
      <c r="Z22" s="260"/>
      <c r="AA22" s="260"/>
      <c r="AB22" s="260"/>
      <c r="AC22" s="260"/>
      <c r="AD22" s="260"/>
      <c r="AE22" s="260"/>
      <c r="AF22" s="260"/>
    </row>
    <row r="23" spans="2:32" ht="4.5" customHeight="1" x14ac:dyDescent="0.25">
      <c r="I23" s="41"/>
      <c r="J23" s="169">
        <f>J20*I3</f>
        <v>0</v>
      </c>
      <c r="K23" s="169"/>
      <c r="L23" s="169"/>
      <c r="M23" s="169"/>
      <c r="N23" s="169"/>
      <c r="O23" s="169"/>
      <c r="P23" s="169"/>
      <c r="Q23" s="169"/>
      <c r="R23" s="169"/>
      <c r="S23" s="169"/>
      <c r="T23" s="259"/>
      <c r="U23" s="259"/>
      <c r="V23" s="260"/>
      <c r="W23" s="260"/>
      <c r="X23" s="260"/>
      <c r="Y23" s="260"/>
      <c r="Z23" s="260"/>
      <c r="AA23" s="260"/>
      <c r="AB23" s="260"/>
      <c r="AC23" s="260"/>
      <c r="AD23" s="260"/>
      <c r="AE23" s="260"/>
      <c r="AF23" s="260"/>
    </row>
    <row r="24" spans="2:32" ht="20.100000000000001" customHeight="1" x14ac:dyDescent="0.25">
      <c r="B24" s="29" t="s">
        <v>31</v>
      </c>
      <c r="I24" s="25"/>
      <c r="J24" s="26"/>
      <c r="K24" s="29" t="s">
        <v>129</v>
      </c>
      <c r="N24" s="10"/>
      <c r="O24" s="10"/>
      <c r="P24" s="10"/>
      <c r="Q24" s="10"/>
      <c r="R24" s="10"/>
      <c r="S24" s="10"/>
      <c r="T24" s="259"/>
      <c r="U24" s="259"/>
      <c r="V24" s="260"/>
      <c r="W24" s="260"/>
      <c r="X24" s="260"/>
      <c r="Y24" s="260"/>
      <c r="Z24" s="260"/>
      <c r="AA24" s="260"/>
      <c r="AB24" s="260"/>
      <c r="AC24" s="260"/>
      <c r="AD24" s="260"/>
      <c r="AE24" s="260"/>
      <c r="AF24" s="260"/>
    </row>
    <row r="25" spans="2:32" ht="27" customHeight="1" x14ac:dyDescent="0.25">
      <c r="B25" s="290" t="s">
        <v>32</v>
      </c>
      <c r="C25" s="291"/>
      <c r="D25" s="46" t="s">
        <v>33</v>
      </c>
      <c r="E25" s="47"/>
      <c r="F25" s="46" t="s">
        <v>34</v>
      </c>
      <c r="G25" s="294"/>
      <c r="H25" s="46" t="s">
        <v>15</v>
      </c>
      <c r="I25" s="25"/>
      <c r="J25" s="26"/>
      <c r="K25" s="295" t="s">
        <v>12</v>
      </c>
      <c r="L25" s="296"/>
      <c r="M25" s="156" t="s">
        <v>16</v>
      </c>
      <c r="N25" s="297" t="s">
        <v>35</v>
      </c>
      <c r="O25" s="297"/>
      <c r="P25" s="48"/>
      <c r="Q25" s="156" t="s">
        <v>13</v>
      </c>
      <c r="R25" s="156"/>
      <c r="S25" s="156" t="s">
        <v>8</v>
      </c>
      <c r="T25" s="260"/>
      <c r="U25" s="260"/>
      <c r="V25" s="260"/>
      <c r="W25" s="260"/>
      <c r="X25" s="260"/>
      <c r="Y25" s="260"/>
      <c r="Z25" s="260"/>
      <c r="AA25" s="260"/>
      <c r="AB25" s="260"/>
      <c r="AC25" s="260"/>
      <c r="AD25" s="260"/>
      <c r="AE25" s="260"/>
      <c r="AF25" s="260"/>
    </row>
    <row r="26" spans="2:32" ht="20.100000000000001" customHeight="1" x14ac:dyDescent="0.25">
      <c r="B26" s="292"/>
      <c r="C26" s="293"/>
      <c r="D26" s="49" t="s">
        <v>36</v>
      </c>
      <c r="E26" s="50"/>
      <c r="F26" s="49" t="s">
        <v>37</v>
      </c>
      <c r="G26" s="294"/>
      <c r="H26" s="50"/>
      <c r="I26" s="25"/>
      <c r="J26" s="26"/>
      <c r="K26" s="298" t="s">
        <v>21</v>
      </c>
      <c r="L26" s="298"/>
      <c r="M26" s="154"/>
      <c r="N26" s="285"/>
      <c r="O26" s="285"/>
      <c r="P26" s="158" t="s">
        <v>19</v>
      </c>
      <c r="Q26" s="154"/>
      <c r="R26" s="158" t="s">
        <v>20</v>
      </c>
      <c r="S26" s="34" t="str">
        <f t="shared" ref="S26:S31" si="2">IF(((Q26*N26*M26)/$G$3)&gt;0,((Q26*N26*M26)/$G$3),"")</f>
        <v/>
      </c>
      <c r="T26" s="260"/>
      <c r="U26" s="260"/>
      <c r="V26" s="260"/>
      <c r="W26" s="260"/>
      <c r="X26" s="260"/>
      <c r="Y26" s="260"/>
      <c r="Z26" s="260"/>
      <c r="AA26" s="260"/>
      <c r="AB26" s="260"/>
      <c r="AC26" s="260"/>
      <c r="AD26" s="260"/>
      <c r="AE26" s="260"/>
      <c r="AF26" s="260"/>
    </row>
    <row r="27" spans="2:32" ht="20.100000000000001" customHeight="1" x14ac:dyDescent="0.25">
      <c r="B27" s="303"/>
      <c r="C27" s="304"/>
      <c r="D27" s="154"/>
      <c r="E27" s="158" t="s">
        <v>19</v>
      </c>
      <c r="F27" s="154"/>
      <c r="G27" s="158" t="s">
        <v>20</v>
      </c>
      <c r="H27" s="34" t="str">
        <f>IF(((B27*D27*F27)/$G$3)&gt;0,((B27*D27*F27)/$G$3),"")</f>
        <v/>
      </c>
      <c r="I27" s="25"/>
      <c r="J27" s="26"/>
      <c r="K27" s="298" t="s">
        <v>22</v>
      </c>
      <c r="L27" s="298"/>
      <c r="M27" s="154"/>
      <c r="N27" s="285"/>
      <c r="O27" s="285"/>
      <c r="P27" s="158" t="s">
        <v>19</v>
      </c>
      <c r="Q27" s="154"/>
      <c r="R27" s="158" t="s">
        <v>20</v>
      </c>
      <c r="S27" s="34" t="str">
        <f t="shared" si="2"/>
        <v/>
      </c>
      <c r="T27" s="260"/>
      <c r="U27" s="260"/>
      <c r="V27" s="260"/>
      <c r="W27" s="260"/>
      <c r="X27" s="260"/>
      <c r="Y27" s="260"/>
      <c r="Z27" s="260"/>
      <c r="AA27" s="260"/>
      <c r="AB27" s="260"/>
      <c r="AC27" s="260"/>
      <c r="AD27" s="260"/>
      <c r="AE27" s="260"/>
      <c r="AF27" s="260"/>
    </row>
    <row r="28" spans="2:32" ht="20.100000000000001" customHeight="1" x14ac:dyDescent="0.25">
      <c r="B28" s="285"/>
      <c r="C28" s="285"/>
      <c r="D28" s="154"/>
      <c r="E28" s="158" t="s">
        <v>19</v>
      </c>
      <c r="F28" s="154"/>
      <c r="G28" s="158" t="s">
        <v>20</v>
      </c>
      <c r="H28" s="34" t="str">
        <f>IF(((B28*D28*F28)/$G$3)&gt;0,((B28*D28*F28)/$G$3),"")</f>
        <v/>
      </c>
      <c r="I28" s="25"/>
      <c r="J28" s="26"/>
      <c r="K28" s="298" t="s">
        <v>23</v>
      </c>
      <c r="L28" s="298"/>
      <c r="M28" s="154"/>
      <c r="N28" s="285"/>
      <c r="O28" s="285"/>
      <c r="P28" s="158" t="s">
        <v>19</v>
      </c>
      <c r="Q28" s="154"/>
      <c r="R28" s="158" t="s">
        <v>20</v>
      </c>
      <c r="S28" s="34" t="str">
        <f t="shared" si="2"/>
        <v/>
      </c>
      <c r="T28" s="260"/>
      <c r="U28" s="260"/>
      <c r="V28" s="260"/>
      <c r="W28" s="260"/>
      <c r="X28" s="260"/>
      <c r="Y28" s="260"/>
      <c r="Z28" s="260"/>
      <c r="AA28" s="260"/>
      <c r="AB28" s="260"/>
      <c r="AC28" s="260"/>
      <c r="AD28" s="260"/>
      <c r="AE28" s="260"/>
      <c r="AF28" s="260"/>
    </row>
    <row r="29" spans="2:32" ht="20.100000000000001" customHeight="1" x14ac:dyDescent="0.25">
      <c r="B29" s="285"/>
      <c r="C29" s="285"/>
      <c r="D29" s="154"/>
      <c r="E29" s="158" t="s">
        <v>19</v>
      </c>
      <c r="F29" s="154"/>
      <c r="G29" s="158" t="s">
        <v>20</v>
      </c>
      <c r="H29" s="34" t="str">
        <f>IF(((B29*D29*F29)/$G$3)&gt;0,((B29*D29*F29)/$G$3),"")</f>
        <v/>
      </c>
      <c r="I29" s="25"/>
      <c r="J29" s="26"/>
      <c r="K29" s="298" t="s">
        <v>24</v>
      </c>
      <c r="L29" s="298"/>
      <c r="M29" s="154"/>
      <c r="N29" s="285"/>
      <c r="O29" s="285"/>
      <c r="P29" s="158" t="s">
        <v>19</v>
      </c>
      <c r="Q29" s="154"/>
      <c r="R29" s="158" t="s">
        <v>20</v>
      </c>
      <c r="S29" s="34" t="str">
        <f t="shared" si="2"/>
        <v/>
      </c>
      <c r="T29" s="260"/>
      <c r="U29" s="260"/>
      <c r="V29" s="260"/>
      <c r="W29" s="260"/>
      <c r="X29" s="260"/>
      <c r="Y29" s="260"/>
      <c r="Z29" s="260"/>
      <c r="AA29" s="260"/>
      <c r="AB29" s="260"/>
      <c r="AC29" s="260"/>
      <c r="AD29" s="260"/>
      <c r="AE29" s="260"/>
      <c r="AF29" s="260"/>
    </row>
    <row r="30" spans="2:32" ht="20.100000000000001" customHeight="1" x14ac:dyDescent="0.25">
      <c r="B30" s="51" t="s">
        <v>60</v>
      </c>
      <c r="C30" s="52"/>
      <c r="D30" s="53"/>
      <c r="E30" s="54"/>
      <c r="F30" s="43" t="s">
        <v>38</v>
      </c>
      <c r="G30" s="54" t="s">
        <v>20</v>
      </c>
      <c r="H30" s="44">
        <f>SUM(H27:H29)</f>
        <v>0</v>
      </c>
      <c r="I30" s="25"/>
      <c r="J30" s="26"/>
      <c r="K30" s="301" t="s">
        <v>25</v>
      </c>
      <c r="L30" s="302"/>
      <c r="M30" s="154"/>
      <c r="N30" s="285"/>
      <c r="O30" s="285"/>
      <c r="P30" s="158" t="s">
        <v>19</v>
      </c>
      <c r="Q30" s="154"/>
      <c r="R30" s="40" t="s">
        <v>20</v>
      </c>
      <c r="S30" s="34" t="str">
        <f t="shared" si="2"/>
        <v/>
      </c>
      <c r="T30" s="260"/>
      <c r="U30" s="260"/>
      <c r="V30" s="260"/>
      <c r="W30" s="260"/>
      <c r="X30" s="260"/>
      <c r="Y30" s="260"/>
      <c r="Z30" s="260"/>
      <c r="AA30" s="260"/>
      <c r="AB30" s="260"/>
      <c r="AC30" s="260"/>
      <c r="AD30" s="260"/>
      <c r="AE30" s="260"/>
      <c r="AF30" s="260"/>
    </row>
    <row r="31" spans="2:32" ht="20.100000000000001" customHeight="1" x14ac:dyDescent="0.25">
      <c r="I31" s="25"/>
      <c r="J31" s="26"/>
      <c r="K31" s="298"/>
      <c r="L31" s="298"/>
      <c r="M31" s="154"/>
      <c r="N31" s="285"/>
      <c r="O31" s="285"/>
      <c r="P31" s="158" t="s">
        <v>19</v>
      </c>
      <c r="Q31" s="154"/>
      <c r="R31" s="40" t="s">
        <v>20</v>
      </c>
      <c r="S31" s="34" t="str">
        <f t="shared" si="2"/>
        <v/>
      </c>
      <c r="T31" s="260"/>
      <c r="U31" s="260"/>
      <c r="V31" s="260"/>
      <c r="W31" s="260"/>
      <c r="X31" s="260"/>
      <c r="Y31" s="260"/>
      <c r="Z31" s="260"/>
      <c r="AA31" s="260"/>
      <c r="AB31" s="260"/>
      <c r="AC31" s="260"/>
      <c r="AD31" s="260"/>
      <c r="AE31" s="260"/>
      <c r="AF31" s="260"/>
    </row>
    <row r="32" spans="2:32" ht="20.100000000000001" customHeight="1" x14ac:dyDescent="0.25">
      <c r="B32" s="29" t="s">
        <v>39</v>
      </c>
      <c r="C32" s="55"/>
      <c r="D32" s="56"/>
      <c r="E32" s="56"/>
      <c r="F32" s="57" t="s">
        <v>40</v>
      </c>
      <c r="G32" s="58" t="s">
        <v>20</v>
      </c>
      <c r="H32" s="59">
        <v>0.9</v>
      </c>
      <c r="I32" s="25"/>
      <c r="J32" s="26"/>
      <c r="K32" s="161" t="s">
        <v>61</v>
      </c>
      <c r="L32" s="60"/>
      <c r="M32" s="61"/>
      <c r="N32" s="62"/>
      <c r="O32" s="62"/>
      <c r="P32" s="62"/>
      <c r="Q32" s="43" t="s">
        <v>41</v>
      </c>
      <c r="R32" s="62" t="s">
        <v>20</v>
      </c>
      <c r="S32" s="44">
        <f>SUM(S26:S31)</f>
        <v>0</v>
      </c>
      <c r="T32" s="260"/>
      <c r="U32" s="260"/>
      <c r="V32" s="260"/>
      <c r="W32" s="260"/>
      <c r="X32" s="260"/>
      <c r="Y32" s="260"/>
      <c r="Z32" s="260"/>
      <c r="AA32" s="260"/>
      <c r="AB32" s="260"/>
      <c r="AC32" s="260"/>
      <c r="AD32" s="260"/>
      <c r="AE32" s="260"/>
      <c r="AF32" s="260"/>
    </row>
    <row r="33" spans="2:32" ht="7.5" customHeight="1" x14ac:dyDescent="0.25">
      <c r="B33" s="29"/>
      <c r="C33" s="55"/>
      <c r="D33" s="56"/>
      <c r="E33" s="56"/>
      <c r="F33" s="57"/>
      <c r="G33" s="58"/>
      <c r="H33" s="181"/>
      <c r="I33" s="25"/>
      <c r="J33" s="26"/>
      <c r="K33" s="65"/>
      <c r="L33" s="65"/>
      <c r="M33" s="65"/>
      <c r="N33" s="65"/>
      <c r="O33" s="65"/>
      <c r="P33" s="65"/>
      <c r="Q33" s="65"/>
      <c r="R33" s="65"/>
      <c r="S33" s="65"/>
      <c r="T33" s="260"/>
      <c r="U33" s="260"/>
      <c r="V33" s="260"/>
      <c r="W33" s="260"/>
      <c r="X33" s="260"/>
      <c r="Y33" s="260"/>
      <c r="Z33" s="260"/>
      <c r="AA33" s="260"/>
      <c r="AB33" s="260"/>
      <c r="AC33" s="260"/>
      <c r="AD33" s="260"/>
      <c r="AE33" s="260"/>
      <c r="AF33" s="260"/>
    </row>
    <row r="34" spans="2:32" ht="12.75" customHeight="1" x14ac:dyDescent="0.25">
      <c r="B34" s="63"/>
      <c r="C34" s="63"/>
      <c r="D34" s="64"/>
      <c r="E34" s="64"/>
      <c r="F34" s="64"/>
      <c r="G34" s="64"/>
      <c r="H34" s="64"/>
      <c r="I34" s="25"/>
      <c r="J34" s="26"/>
      <c r="K34" s="177" t="s">
        <v>69</v>
      </c>
      <c r="L34" s="182"/>
      <c r="M34" s="182"/>
      <c r="N34" s="182"/>
      <c r="O34" s="183"/>
      <c r="P34" s="183"/>
      <c r="Q34" s="184"/>
      <c r="R34" s="183"/>
      <c r="S34" s="185">
        <f>S32*G3</f>
        <v>0</v>
      </c>
      <c r="T34" s="260"/>
      <c r="U34" s="260"/>
      <c r="V34" s="260"/>
      <c r="W34" s="260"/>
      <c r="X34" s="260"/>
      <c r="Y34" s="265"/>
      <c r="Z34" s="265"/>
      <c r="AA34" s="260"/>
      <c r="AB34" s="260"/>
      <c r="AC34" s="260"/>
      <c r="AD34" s="260"/>
      <c r="AE34" s="260"/>
      <c r="AF34" s="260"/>
    </row>
    <row r="35" spans="2:32" s="21" customFormat="1" ht="24.75" customHeight="1" x14ac:dyDescent="0.25">
      <c r="B35" s="29" t="s">
        <v>71</v>
      </c>
      <c r="C35" s="55"/>
      <c r="D35" s="55"/>
      <c r="E35" s="55"/>
      <c r="F35" s="55"/>
      <c r="G35" s="66" t="s">
        <v>42</v>
      </c>
      <c r="H35" s="67">
        <f>(H20+H30)*H32</f>
        <v>0</v>
      </c>
      <c r="I35" s="68"/>
      <c r="J35" s="69"/>
      <c r="K35" s="29" t="s">
        <v>43</v>
      </c>
      <c r="T35" s="266"/>
      <c r="U35" s="266"/>
      <c r="V35" s="266"/>
      <c r="W35" s="266"/>
      <c r="X35" s="266"/>
      <c r="Y35" s="266"/>
      <c r="Z35" s="266"/>
      <c r="AA35" s="262"/>
      <c r="AB35" s="262"/>
      <c r="AC35" s="262"/>
      <c r="AD35" s="262"/>
      <c r="AE35" s="262"/>
      <c r="AF35" s="262"/>
    </row>
    <row r="36" spans="2:32" ht="24" customHeight="1" x14ac:dyDescent="0.25">
      <c r="B36" s="29" t="s">
        <v>44</v>
      </c>
      <c r="I36" s="25"/>
      <c r="J36" s="26"/>
      <c r="K36" s="155" t="s">
        <v>12</v>
      </c>
      <c r="L36" s="70"/>
      <c r="M36" s="156" t="s">
        <v>16</v>
      </c>
      <c r="N36" s="297" t="s">
        <v>17</v>
      </c>
      <c r="O36" s="297"/>
      <c r="P36" s="48"/>
      <c r="Q36" s="156" t="s">
        <v>45</v>
      </c>
      <c r="R36" s="156"/>
      <c r="S36" s="156" t="s">
        <v>58</v>
      </c>
      <c r="T36" s="267"/>
      <c r="U36" s="268"/>
      <c r="V36" s="268"/>
      <c r="W36" s="268"/>
      <c r="X36" s="268"/>
      <c r="Y36" s="268"/>
      <c r="Z36" s="268"/>
      <c r="AA36" s="260"/>
      <c r="AB36" s="260"/>
      <c r="AC36" s="260"/>
      <c r="AD36" s="260"/>
      <c r="AE36" s="260"/>
      <c r="AF36" s="260"/>
    </row>
    <row r="37" spans="2:32" ht="20.100000000000001" customHeight="1" x14ac:dyDescent="0.25">
      <c r="B37" s="305" t="s">
        <v>46</v>
      </c>
      <c r="C37" s="305"/>
      <c r="D37" s="71" t="s">
        <v>83</v>
      </c>
      <c r="E37" s="71"/>
      <c r="F37" s="71" t="s">
        <v>47</v>
      </c>
      <c r="G37" s="71"/>
      <c r="H37" s="71" t="s">
        <v>84</v>
      </c>
      <c r="I37" s="25"/>
      <c r="J37" s="26"/>
      <c r="K37" s="298"/>
      <c r="L37" s="298"/>
      <c r="M37" s="154"/>
      <c r="N37" s="285"/>
      <c r="O37" s="284"/>
      <c r="P37" s="158" t="s">
        <v>19</v>
      </c>
      <c r="Q37" s="154"/>
      <c r="R37" s="158" t="s">
        <v>20</v>
      </c>
      <c r="S37" s="34" t="str">
        <f>IF(((Q37*N37*M37)/$G$3)&gt;0,((Q37*N37*M37)/$G$3),"")</f>
        <v/>
      </c>
      <c r="T37" s="267"/>
      <c r="U37" s="268"/>
      <c r="V37" s="268"/>
      <c r="W37" s="268"/>
      <c r="X37" s="268"/>
      <c r="Y37" s="268"/>
      <c r="Z37" s="268"/>
      <c r="AA37" s="260"/>
      <c r="AB37" s="260"/>
      <c r="AC37" s="260"/>
      <c r="AD37" s="260"/>
      <c r="AE37" s="260"/>
      <c r="AF37" s="260"/>
    </row>
    <row r="38" spans="2:32" ht="20.100000000000001" customHeight="1" x14ac:dyDescent="0.25">
      <c r="B38" s="298"/>
      <c r="C38" s="284"/>
      <c r="D38" s="72"/>
      <c r="E38" s="158" t="s">
        <v>19</v>
      </c>
      <c r="F38" s="73"/>
      <c r="G38" s="158" t="s">
        <v>20</v>
      </c>
      <c r="H38" s="218" t="str">
        <f t="shared" ref="H38:H43" si="3">IF((D38)*(1-F38)&gt;0,(D38)*(1-F38),"")</f>
        <v/>
      </c>
      <c r="I38" s="25"/>
      <c r="J38" s="26"/>
      <c r="K38" s="298"/>
      <c r="L38" s="298"/>
      <c r="M38" s="154"/>
      <c r="N38" s="285"/>
      <c r="O38" s="284"/>
      <c r="P38" s="158" t="s">
        <v>19</v>
      </c>
      <c r="Q38" s="154"/>
      <c r="R38" s="158" t="s">
        <v>20</v>
      </c>
      <c r="S38" s="34" t="str">
        <f>IF(((Q38*N38*M38)/$G$3)&gt;0,((Q38*N38*M38)/$G$3),"")</f>
        <v/>
      </c>
      <c r="T38" s="267"/>
      <c r="U38" s="268"/>
      <c r="V38" s="268"/>
      <c r="W38" s="268"/>
      <c r="X38" s="268"/>
      <c r="Y38" s="268"/>
      <c r="Z38" s="268"/>
      <c r="AA38" s="260"/>
      <c r="AB38" s="260"/>
      <c r="AC38" s="260"/>
      <c r="AD38" s="260"/>
      <c r="AE38" s="260"/>
      <c r="AF38" s="260"/>
    </row>
    <row r="39" spans="2:32" ht="20.100000000000001" customHeight="1" x14ac:dyDescent="0.25">
      <c r="B39" s="298"/>
      <c r="C39" s="284"/>
      <c r="D39" s="72"/>
      <c r="E39" s="158" t="s">
        <v>19</v>
      </c>
      <c r="F39" s="73"/>
      <c r="G39" s="158" t="s">
        <v>20</v>
      </c>
      <c r="H39" s="218" t="str">
        <f t="shared" si="3"/>
        <v/>
      </c>
      <c r="I39" s="25"/>
      <c r="J39" s="26"/>
      <c r="K39" s="298"/>
      <c r="L39" s="298"/>
      <c r="M39" s="154"/>
      <c r="N39" s="285"/>
      <c r="O39" s="284"/>
      <c r="P39" s="158" t="s">
        <v>19</v>
      </c>
      <c r="Q39" s="154"/>
      <c r="R39" s="158" t="s">
        <v>20</v>
      </c>
      <c r="S39" s="34" t="str">
        <f>IF(((Q39*N39*M39)/$G$3)&gt;0,((Q39*N39*M39)/$G$3),"")</f>
        <v/>
      </c>
      <c r="T39" s="267"/>
      <c r="U39" s="268"/>
      <c r="V39" s="268"/>
      <c r="W39" s="268"/>
      <c r="X39" s="268"/>
      <c r="Y39" s="268"/>
      <c r="Z39" s="268"/>
      <c r="AA39" s="260"/>
      <c r="AB39" s="260"/>
      <c r="AC39" s="260"/>
      <c r="AD39" s="260"/>
      <c r="AE39" s="260"/>
      <c r="AF39" s="260"/>
    </row>
    <row r="40" spans="2:32" ht="20.100000000000001" customHeight="1" x14ac:dyDescent="0.25">
      <c r="B40" s="298"/>
      <c r="C40" s="284"/>
      <c r="D40" s="72"/>
      <c r="E40" s="158" t="s">
        <v>19</v>
      </c>
      <c r="F40" s="73"/>
      <c r="G40" s="158" t="s">
        <v>20</v>
      </c>
      <c r="H40" s="34" t="str">
        <f t="shared" si="3"/>
        <v/>
      </c>
      <c r="I40" s="41"/>
      <c r="J40" s="26"/>
      <c r="K40" s="298"/>
      <c r="L40" s="298"/>
      <c r="M40" s="154"/>
      <c r="N40" s="285"/>
      <c r="O40" s="284"/>
      <c r="P40" s="158" t="s">
        <v>19</v>
      </c>
      <c r="Q40" s="154"/>
      <c r="R40" s="158" t="s">
        <v>20</v>
      </c>
      <c r="S40" s="34" t="str">
        <f>IF(((Q40*N40*M40)/$G$3)&gt;0,((Q40*N40*M40)/$G$3),"")</f>
        <v/>
      </c>
      <c r="T40" s="267"/>
      <c r="U40" s="268"/>
      <c r="V40" s="268"/>
      <c r="W40" s="268"/>
      <c r="X40" s="268"/>
      <c r="Y40" s="268"/>
      <c r="Z40" s="268"/>
      <c r="AA40" s="260"/>
      <c r="AB40" s="260"/>
      <c r="AC40" s="260"/>
      <c r="AD40" s="260"/>
      <c r="AE40" s="260"/>
      <c r="AF40" s="260"/>
    </row>
    <row r="41" spans="2:32" ht="20.100000000000001" customHeight="1" x14ac:dyDescent="0.25">
      <c r="B41" s="298"/>
      <c r="C41" s="284"/>
      <c r="D41" s="72"/>
      <c r="E41" s="158" t="s">
        <v>19</v>
      </c>
      <c r="F41" s="73"/>
      <c r="G41" s="158" t="s">
        <v>20</v>
      </c>
      <c r="H41" s="34" t="str">
        <f t="shared" si="3"/>
        <v/>
      </c>
      <c r="I41" s="41"/>
      <c r="J41" s="26"/>
      <c r="K41" s="161" t="s">
        <v>62</v>
      </c>
      <c r="L41" s="161"/>
      <c r="M41" s="162"/>
      <c r="N41" s="42"/>
      <c r="O41" s="42"/>
      <c r="P41" s="42"/>
      <c r="Q41" s="43" t="s">
        <v>49</v>
      </c>
      <c r="R41" s="42" t="s">
        <v>20</v>
      </c>
      <c r="S41" s="44">
        <f>SUM(S37:S40)</f>
        <v>0</v>
      </c>
      <c r="T41" s="265"/>
      <c r="U41" s="265"/>
      <c r="V41" s="265"/>
      <c r="W41" s="265"/>
      <c r="X41" s="265"/>
      <c r="Y41" s="265"/>
      <c r="Z41" s="265"/>
      <c r="AA41" s="260"/>
      <c r="AB41" s="260"/>
      <c r="AC41" s="260"/>
      <c r="AD41" s="260"/>
      <c r="AE41" s="260"/>
      <c r="AF41" s="260"/>
    </row>
    <row r="42" spans="2:32" ht="17.25" customHeight="1" x14ac:dyDescent="0.25">
      <c r="B42" s="298"/>
      <c r="C42" s="284"/>
      <c r="D42" s="72"/>
      <c r="E42" s="158" t="s">
        <v>19</v>
      </c>
      <c r="F42" s="73"/>
      <c r="G42" s="40" t="s">
        <v>20</v>
      </c>
      <c r="H42" s="34" t="str">
        <f t="shared" si="3"/>
        <v/>
      </c>
      <c r="I42" s="41"/>
      <c r="J42" s="26"/>
      <c r="K42" s="306" t="s">
        <v>69</v>
      </c>
      <c r="L42" s="306"/>
      <c r="M42" s="306"/>
      <c r="N42" s="306"/>
      <c r="O42" s="306"/>
      <c r="P42" s="306"/>
      <c r="Q42" s="160"/>
      <c r="R42" s="160"/>
      <c r="S42" s="188">
        <f>S41*G3</f>
        <v>0</v>
      </c>
      <c r="T42" s="265"/>
      <c r="U42" s="265"/>
      <c r="V42" s="265"/>
      <c r="W42" s="265"/>
      <c r="X42" s="265"/>
      <c r="Y42" s="265"/>
      <c r="Z42" s="265"/>
      <c r="AA42" s="260"/>
      <c r="AB42" s="260"/>
      <c r="AC42" s="260"/>
      <c r="AD42" s="260"/>
      <c r="AE42" s="260"/>
      <c r="AF42" s="260"/>
    </row>
    <row r="43" spans="2:32" ht="19.5" customHeight="1" x14ac:dyDescent="0.25">
      <c r="B43" s="298"/>
      <c r="C43" s="284"/>
      <c r="D43" s="72"/>
      <c r="E43" s="158" t="s">
        <v>19</v>
      </c>
      <c r="F43" s="73"/>
      <c r="G43" s="40" t="s">
        <v>20</v>
      </c>
      <c r="H43" s="34" t="str">
        <f t="shared" si="3"/>
        <v/>
      </c>
      <c r="I43" s="25"/>
      <c r="J43" s="26"/>
      <c r="Q43" s="101"/>
      <c r="R43" s="75"/>
      <c r="T43" s="265"/>
      <c r="U43" s="265"/>
      <c r="V43" s="265"/>
      <c r="W43" s="265"/>
      <c r="X43" s="265"/>
      <c r="Y43" s="265"/>
      <c r="Z43" s="265"/>
      <c r="AA43" s="260"/>
      <c r="AB43" s="260"/>
      <c r="AC43" s="260"/>
      <c r="AD43" s="260"/>
      <c r="AE43" s="260"/>
      <c r="AF43" s="260"/>
    </row>
    <row r="44" spans="2:32" ht="20.100000000000001" customHeight="1" x14ac:dyDescent="0.25">
      <c r="B44" s="186" t="s">
        <v>85</v>
      </c>
      <c r="C44" s="186"/>
      <c r="D44" s="167"/>
      <c r="E44" s="187"/>
      <c r="F44" s="167"/>
      <c r="G44" s="103"/>
      <c r="H44" s="219">
        <f>SUM(H38:H43)</f>
        <v>0</v>
      </c>
      <c r="I44" s="25"/>
      <c r="J44" s="26"/>
      <c r="K44" s="318" t="s">
        <v>51</v>
      </c>
      <c r="L44" s="318"/>
      <c r="M44" s="318"/>
      <c r="N44" s="318"/>
      <c r="O44" s="319"/>
      <c r="P44" s="319"/>
      <c r="Q44" s="319"/>
      <c r="R44" s="319"/>
      <c r="S44" s="320"/>
      <c r="T44" s="265"/>
      <c r="U44" s="265"/>
      <c r="V44" s="265"/>
      <c r="W44" s="265"/>
      <c r="X44" s="265"/>
      <c r="Y44" s="265"/>
      <c r="Z44" s="265"/>
      <c r="AA44" s="260"/>
      <c r="AB44" s="260"/>
      <c r="AC44" s="260"/>
      <c r="AD44" s="260"/>
      <c r="AE44" s="260"/>
      <c r="AF44" s="260"/>
    </row>
    <row r="45" spans="2:32" s="136" customFormat="1" ht="14.25" customHeight="1" x14ac:dyDescent="0.25">
      <c r="H45" s="220"/>
      <c r="I45" s="133"/>
      <c r="J45" s="134"/>
      <c r="K45" s="257" t="s">
        <v>80</v>
      </c>
      <c r="T45" s="269"/>
      <c r="U45" s="269"/>
      <c r="V45" s="269"/>
      <c r="W45" s="269"/>
      <c r="X45" s="269"/>
      <c r="Y45" s="269"/>
      <c r="Z45" s="269"/>
      <c r="AA45" s="269"/>
      <c r="AB45" s="269"/>
      <c r="AC45" s="269"/>
      <c r="AD45" s="269"/>
      <c r="AE45" s="269"/>
      <c r="AF45" s="269"/>
    </row>
    <row r="46" spans="2:32" ht="20.100000000000001" customHeight="1" x14ac:dyDescent="0.25">
      <c r="B46" s="76" t="s">
        <v>72</v>
      </c>
      <c r="C46" s="76"/>
      <c r="D46" s="77"/>
      <c r="E46" s="78"/>
      <c r="F46" s="79" t="s">
        <v>50</v>
      </c>
      <c r="G46" s="78" t="s">
        <v>20</v>
      </c>
      <c r="H46" s="80">
        <f xml:space="preserve"> 1000*(SUM(H38:H43))/G3</f>
        <v>0</v>
      </c>
      <c r="I46" s="25"/>
      <c r="J46" s="26"/>
      <c r="K46" s="71" t="s">
        <v>52</v>
      </c>
      <c r="L46" s="321" t="s">
        <v>53</v>
      </c>
      <c r="M46" s="322"/>
      <c r="N46" s="321" t="s">
        <v>54</v>
      </c>
      <c r="O46" s="323"/>
      <c r="P46" s="322"/>
      <c r="Q46" s="71" t="s">
        <v>55</v>
      </c>
      <c r="R46" s="81"/>
      <c r="S46" s="71" t="s">
        <v>73</v>
      </c>
      <c r="T46" s="260"/>
      <c r="U46" s="260"/>
      <c r="V46" s="260"/>
      <c r="W46" s="260"/>
      <c r="X46" s="260"/>
      <c r="Y46" s="260"/>
      <c r="Z46" s="260"/>
      <c r="AA46" s="260"/>
      <c r="AB46" s="260"/>
      <c r="AC46" s="260"/>
      <c r="AD46" s="260"/>
      <c r="AE46" s="260"/>
      <c r="AF46" s="260"/>
    </row>
    <row r="47" spans="2:32" ht="20.100000000000001" customHeight="1" x14ac:dyDescent="0.25">
      <c r="B47" s="307"/>
      <c r="C47" s="307"/>
      <c r="D47" s="157"/>
      <c r="E47" s="157"/>
      <c r="F47" s="217"/>
      <c r="G47" s="105"/>
      <c r="H47" s="106"/>
      <c r="I47" s="107"/>
      <c r="J47" s="26"/>
      <c r="K47" s="154"/>
      <c r="L47" s="285"/>
      <c r="M47" s="285"/>
      <c r="N47" s="308" t="str">
        <f>IF(K47*L47&gt;0,K47*L47,"")</f>
        <v/>
      </c>
      <c r="O47" s="308"/>
      <c r="P47" s="158" t="s">
        <v>19</v>
      </c>
      <c r="Q47" s="154"/>
      <c r="R47" s="40" t="s">
        <v>20</v>
      </c>
      <c r="S47" s="34" t="str">
        <f>IF(((K47*L47*Q47)/$G$3)&gt;0,((K47*L47*Q47)/$G$3),"")</f>
        <v/>
      </c>
      <c r="T47" s="260"/>
      <c r="U47" s="260"/>
      <c r="V47" s="260"/>
      <c r="W47" s="260"/>
      <c r="X47" s="260"/>
      <c r="Y47" s="260"/>
      <c r="Z47" s="260"/>
      <c r="AA47" s="260"/>
      <c r="AB47" s="260"/>
      <c r="AC47" s="260"/>
      <c r="AD47" s="260"/>
      <c r="AE47" s="260"/>
      <c r="AF47" s="260"/>
    </row>
    <row r="48" spans="2:32" ht="20.100000000000001" customHeight="1" x14ac:dyDescent="0.25">
      <c r="B48" s="307"/>
      <c r="C48" s="307"/>
      <c r="D48" s="157"/>
      <c r="E48" s="157"/>
      <c r="F48" s="157"/>
      <c r="G48" s="108"/>
      <c r="H48" s="106"/>
      <c r="I48" s="107"/>
      <c r="J48" s="26"/>
      <c r="K48" s="154"/>
      <c r="L48" s="285"/>
      <c r="M48" s="285"/>
      <c r="N48" s="308" t="str">
        <f>IF(K48*L48&gt;0,K48*L48,"")</f>
        <v/>
      </c>
      <c r="O48" s="308"/>
      <c r="P48" s="158" t="s">
        <v>19</v>
      </c>
      <c r="Q48" s="154"/>
      <c r="R48" s="40" t="s">
        <v>20</v>
      </c>
      <c r="S48" s="34" t="str">
        <f>IF(((K48*L48*Q48)/$G$3)&gt;0,((K48*L48*Q48)/$G$3),"")</f>
        <v/>
      </c>
      <c r="T48" s="260"/>
      <c r="U48" s="260"/>
      <c r="V48" s="260"/>
      <c r="W48" s="260"/>
      <c r="X48" s="260"/>
      <c r="Y48" s="260"/>
      <c r="Z48" s="260"/>
      <c r="AA48" s="260"/>
      <c r="AB48" s="260"/>
      <c r="AC48" s="260"/>
      <c r="AD48" s="260"/>
      <c r="AE48" s="260"/>
      <c r="AF48" s="260"/>
    </row>
    <row r="49" spans="1:98" ht="20.100000000000001" customHeight="1" x14ac:dyDescent="0.25">
      <c r="B49" s="307"/>
      <c r="C49" s="307"/>
      <c r="D49" s="157"/>
      <c r="E49" s="157"/>
      <c r="F49" s="157"/>
      <c r="G49" s="105"/>
      <c r="H49" s="106"/>
      <c r="I49" s="107"/>
      <c r="J49" s="26"/>
      <c r="K49" s="154"/>
      <c r="L49" s="285"/>
      <c r="M49" s="285"/>
      <c r="N49" s="308" t="str">
        <f>IF(K49*L49&gt;0,K49*L49,"")</f>
        <v/>
      </c>
      <c r="O49" s="308"/>
      <c r="P49" s="158" t="s">
        <v>19</v>
      </c>
      <c r="Q49" s="154"/>
      <c r="R49" s="40" t="s">
        <v>20</v>
      </c>
      <c r="S49" s="34" t="str">
        <f>IF(((K49*L49*Q49)/$G$3)&gt;0,((K49*L49*Q49)/$G$3),"")</f>
        <v/>
      </c>
      <c r="T49" s="260"/>
      <c r="U49" s="260"/>
      <c r="V49" s="260"/>
      <c r="W49" s="260"/>
      <c r="X49" s="260"/>
      <c r="Y49" s="260"/>
      <c r="Z49" s="260"/>
      <c r="AA49" s="260"/>
      <c r="AB49" s="260"/>
      <c r="AC49" s="260"/>
      <c r="AD49" s="260"/>
      <c r="AE49" s="260"/>
      <c r="AF49" s="260"/>
    </row>
    <row r="50" spans="1:98" ht="16.5" customHeight="1" x14ac:dyDescent="0.25">
      <c r="B50" s="309"/>
      <c r="C50" s="309"/>
      <c r="D50" s="309"/>
      <c r="E50" s="309"/>
      <c r="F50" s="309"/>
      <c r="G50" s="102"/>
      <c r="H50" s="104"/>
      <c r="I50" s="25"/>
      <c r="J50" s="26"/>
      <c r="K50" s="310" t="s">
        <v>62</v>
      </c>
      <c r="L50" s="310"/>
      <c r="M50" s="310"/>
      <c r="N50" s="310"/>
      <c r="O50" s="310"/>
      <c r="P50" s="311"/>
      <c r="Q50" s="43" t="s">
        <v>56</v>
      </c>
      <c r="R50" s="45" t="s">
        <v>20</v>
      </c>
      <c r="S50" s="44">
        <f>SUM(S47:S49)</f>
        <v>0</v>
      </c>
      <c r="T50" s="260"/>
      <c r="U50" s="260"/>
      <c r="V50" s="260"/>
      <c r="W50" s="260"/>
      <c r="X50" s="260"/>
      <c r="Y50" s="260"/>
      <c r="Z50" s="260"/>
      <c r="AA50" s="260"/>
      <c r="AB50" s="260"/>
      <c r="AC50" s="260"/>
      <c r="AD50" s="260"/>
      <c r="AE50" s="260"/>
      <c r="AF50" s="260"/>
    </row>
    <row r="51" spans="1:98" ht="12.75" customHeight="1" x14ac:dyDescent="0.25">
      <c r="B51" s="168"/>
      <c r="C51" s="168"/>
      <c r="D51" s="168"/>
      <c r="E51" s="168"/>
      <c r="F51" s="168"/>
      <c r="G51" s="102"/>
      <c r="H51" s="104"/>
      <c r="I51" s="25"/>
      <c r="J51" s="26"/>
      <c r="K51" s="306" t="s">
        <v>69</v>
      </c>
      <c r="L51" s="306"/>
      <c r="M51" s="306"/>
      <c r="N51" s="306"/>
      <c r="O51" s="306"/>
      <c r="P51" s="306"/>
      <c r="S51" s="189">
        <f>S50*G3</f>
        <v>0</v>
      </c>
      <c r="T51" s="260"/>
      <c r="U51" s="260"/>
      <c r="V51" s="260"/>
      <c r="W51" s="260"/>
      <c r="X51" s="260"/>
      <c r="Y51" s="260"/>
      <c r="Z51" s="260"/>
      <c r="AA51" s="260"/>
      <c r="AB51" s="260"/>
      <c r="AC51" s="260"/>
      <c r="AD51" s="260"/>
      <c r="AE51" s="260"/>
      <c r="AF51" s="260"/>
    </row>
    <row r="52" spans="1:98" ht="6.75" customHeight="1" x14ac:dyDescent="0.25">
      <c r="B52" s="142"/>
      <c r="C52" s="143"/>
      <c r="D52" s="143"/>
      <c r="E52" s="143"/>
      <c r="F52" s="143"/>
      <c r="G52" s="26"/>
      <c r="H52" s="74"/>
      <c r="I52" s="25"/>
      <c r="J52" s="26"/>
      <c r="K52" s="82"/>
      <c r="Q52" s="74"/>
      <c r="T52" s="260"/>
      <c r="U52" s="260"/>
      <c r="V52" s="260"/>
      <c r="W52" s="260"/>
      <c r="X52" s="260"/>
      <c r="Y52" s="260"/>
      <c r="Z52" s="260"/>
      <c r="AA52" s="260"/>
      <c r="AB52" s="260"/>
      <c r="AC52" s="260"/>
      <c r="AD52" s="260"/>
      <c r="AE52" s="260"/>
      <c r="AF52" s="260"/>
    </row>
    <row r="53" spans="1:98" ht="9" customHeight="1" x14ac:dyDescent="0.25">
      <c r="B53" s="312" t="s">
        <v>63</v>
      </c>
      <c r="C53" s="313"/>
      <c r="D53" s="313"/>
      <c r="E53" s="314"/>
      <c r="F53" s="314"/>
      <c r="G53" s="314"/>
      <c r="H53" s="315">
        <f>H35+H46+H6</f>
        <v>0</v>
      </c>
      <c r="I53" s="83"/>
      <c r="J53" s="64"/>
      <c r="K53" s="312" t="s">
        <v>64</v>
      </c>
      <c r="L53" s="314"/>
      <c r="M53" s="314"/>
      <c r="N53" s="314"/>
      <c r="O53" s="163"/>
      <c r="P53" s="317" t="s">
        <v>65</v>
      </c>
      <c r="Q53" s="317"/>
      <c r="R53" s="328" t="s">
        <v>20</v>
      </c>
      <c r="S53" s="315">
        <f>S20+S32+S41+S50+S6</f>
        <v>0</v>
      </c>
      <c r="T53" s="260"/>
      <c r="U53" s="260"/>
      <c r="V53" s="260"/>
      <c r="W53" s="260"/>
      <c r="X53" s="260"/>
      <c r="Y53" s="260"/>
      <c r="Z53" s="260"/>
      <c r="AA53" s="260"/>
      <c r="AB53" s="260"/>
      <c r="AC53" s="260"/>
      <c r="AD53" s="260"/>
      <c r="AE53" s="260"/>
      <c r="AF53" s="260"/>
      <c r="AY53" s="265"/>
      <c r="AZ53" s="265"/>
      <c r="BA53" s="265"/>
      <c r="BB53" s="265"/>
      <c r="BC53" s="265"/>
      <c r="BD53" s="265"/>
      <c r="BE53" s="265"/>
      <c r="BF53" s="265"/>
      <c r="BG53" s="265"/>
      <c r="BH53" s="265"/>
      <c r="BI53" s="265"/>
      <c r="BJ53" s="265"/>
      <c r="BK53" s="265"/>
      <c r="BL53" s="265"/>
      <c r="BM53" s="265"/>
      <c r="BN53" s="265"/>
      <c r="BO53" s="265"/>
      <c r="BP53" s="265"/>
      <c r="BQ53" s="265"/>
      <c r="BR53" s="265"/>
      <c r="BS53" s="265"/>
      <c r="BT53" s="265"/>
      <c r="BU53" s="265"/>
      <c r="BV53" s="265"/>
      <c r="BW53" s="265"/>
      <c r="BX53" s="265"/>
      <c r="BY53" s="265"/>
      <c r="BZ53" s="265"/>
      <c r="CA53" s="265"/>
      <c r="CB53" s="265"/>
      <c r="CC53" s="265"/>
      <c r="CD53" s="265"/>
      <c r="CE53" s="265"/>
      <c r="CF53" s="265"/>
      <c r="CG53" s="265"/>
      <c r="CH53" s="265"/>
      <c r="CI53" s="265"/>
      <c r="CJ53" s="265"/>
      <c r="CK53" s="265"/>
      <c r="CL53" s="265"/>
      <c r="CM53" s="265"/>
      <c r="CN53" s="265"/>
      <c r="CO53" s="265"/>
      <c r="CP53" s="265"/>
      <c r="CQ53" s="265"/>
      <c r="CR53" s="265"/>
      <c r="CS53" s="265"/>
      <c r="CT53" s="265"/>
    </row>
    <row r="54" spans="1:98" ht="19.5" customHeight="1" x14ac:dyDescent="0.25">
      <c r="B54" s="313"/>
      <c r="C54" s="313"/>
      <c r="D54" s="313"/>
      <c r="E54" s="314"/>
      <c r="F54" s="314"/>
      <c r="G54" s="314"/>
      <c r="H54" s="316"/>
      <c r="I54" s="83"/>
      <c r="J54" s="64"/>
      <c r="K54" s="314"/>
      <c r="L54" s="314"/>
      <c r="M54" s="314"/>
      <c r="N54" s="314"/>
      <c r="O54" s="163"/>
      <c r="P54" s="317"/>
      <c r="Q54" s="317"/>
      <c r="R54" s="329"/>
      <c r="S54" s="316"/>
      <c r="T54" s="260"/>
      <c r="U54" s="260"/>
      <c r="V54" s="260"/>
      <c r="W54" s="260"/>
      <c r="X54" s="260"/>
      <c r="Y54" s="260"/>
      <c r="Z54" s="260"/>
      <c r="AA54" s="260"/>
      <c r="AB54" s="260"/>
      <c r="AC54" s="260"/>
      <c r="AD54" s="260"/>
      <c r="AE54" s="260"/>
      <c r="AF54" s="260"/>
      <c r="AY54" s="265"/>
      <c r="AZ54" s="265"/>
      <c r="BA54" s="265"/>
      <c r="BB54" s="265"/>
      <c r="BC54" s="265"/>
      <c r="BD54" s="265"/>
      <c r="BE54" s="265"/>
      <c r="BF54" s="265"/>
      <c r="BG54" s="265"/>
      <c r="BH54" s="265"/>
      <c r="BI54" s="265"/>
      <c r="BJ54" s="265"/>
      <c r="BK54" s="265"/>
      <c r="BL54" s="265"/>
      <c r="BM54" s="265"/>
      <c r="BN54" s="265"/>
      <c r="BO54" s="265"/>
      <c r="BP54" s="265"/>
      <c r="BQ54" s="265"/>
      <c r="BR54" s="265"/>
      <c r="BS54" s="265"/>
      <c r="BT54" s="265"/>
      <c r="BU54" s="265"/>
      <c r="BV54" s="265"/>
      <c r="BW54" s="265"/>
      <c r="BX54" s="265"/>
      <c r="BY54" s="265"/>
      <c r="BZ54" s="265"/>
      <c r="CA54" s="265"/>
      <c r="CB54" s="265"/>
      <c r="CC54" s="265"/>
      <c r="CD54" s="265"/>
      <c r="CE54" s="265"/>
      <c r="CF54" s="265"/>
      <c r="CG54" s="265"/>
      <c r="CH54" s="265"/>
      <c r="CI54" s="265"/>
      <c r="CJ54" s="265"/>
      <c r="CK54" s="265"/>
      <c r="CL54" s="265"/>
      <c r="CM54" s="265"/>
      <c r="CN54" s="265"/>
      <c r="CO54" s="265"/>
      <c r="CP54" s="265"/>
      <c r="CQ54" s="265"/>
      <c r="CR54" s="265"/>
      <c r="CS54" s="265"/>
      <c r="CT54" s="265"/>
    </row>
    <row r="55" spans="1:98" ht="13.5" customHeight="1" x14ac:dyDescent="0.25">
      <c r="B55" s="211"/>
      <c r="C55" s="211" t="s">
        <v>77</v>
      </c>
      <c r="D55" s="211"/>
      <c r="E55" s="211"/>
      <c r="F55" s="211"/>
      <c r="G55" s="211"/>
      <c r="H55" s="189">
        <f>H53*G3</f>
        <v>0</v>
      </c>
      <c r="L55" s="210"/>
      <c r="M55" s="333" t="s">
        <v>78</v>
      </c>
      <c r="N55" s="333"/>
      <c r="O55" s="333"/>
      <c r="P55" s="333"/>
      <c r="Q55" s="333"/>
      <c r="R55" s="333"/>
      <c r="S55" s="189">
        <f>S53*G3</f>
        <v>0</v>
      </c>
      <c r="T55" s="260"/>
      <c r="U55" s="260"/>
      <c r="V55" s="260"/>
      <c r="W55" s="260"/>
      <c r="X55" s="260"/>
      <c r="Y55" s="260"/>
      <c r="Z55" s="260"/>
      <c r="AA55" s="260"/>
      <c r="AB55" s="260"/>
      <c r="AC55" s="260"/>
      <c r="AD55" s="260"/>
      <c r="AE55" s="260"/>
      <c r="AF55" s="260"/>
      <c r="AY55" s="265"/>
      <c r="AZ55" s="265"/>
      <c r="BA55" s="265"/>
      <c r="BB55" s="265"/>
      <c r="BC55" s="265"/>
      <c r="BD55" s="265"/>
      <c r="BE55" s="265"/>
      <c r="BF55" s="265"/>
      <c r="BG55" s="265"/>
      <c r="BH55" s="265"/>
      <c r="BI55" s="265"/>
      <c r="BJ55" s="265"/>
      <c r="BK55" s="265"/>
      <c r="BL55" s="265"/>
      <c r="BM55" s="265"/>
      <c r="BN55" s="265"/>
      <c r="BO55" s="265"/>
      <c r="BP55" s="265"/>
      <c r="BQ55" s="265"/>
      <c r="BR55" s="265"/>
      <c r="BS55" s="265"/>
      <c r="BT55" s="265"/>
      <c r="BU55" s="265"/>
      <c r="BV55" s="265"/>
      <c r="BW55" s="265"/>
      <c r="BX55" s="265"/>
      <c r="BY55" s="265"/>
      <c r="BZ55" s="265"/>
      <c r="CA55" s="265"/>
      <c r="CB55" s="265"/>
      <c r="CC55" s="265"/>
      <c r="CD55" s="265"/>
      <c r="CE55" s="265"/>
      <c r="CF55" s="265"/>
      <c r="CG55" s="265"/>
      <c r="CH55" s="265"/>
      <c r="CI55" s="265"/>
      <c r="CJ55" s="265"/>
      <c r="CK55" s="265"/>
      <c r="CL55" s="265"/>
      <c r="CM55" s="265"/>
      <c r="CN55" s="265"/>
      <c r="CO55" s="265"/>
      <c r="CP55" s="265"/>
      <c r="CQ55" s="265"/>
      <c r="CR55" s="265"/>
      <c r="CS55" s="265"/>
      <c r="CT55" s="265"/>
    </row>
    <row r="56" spans="1:98" s="74" customFormat="1" ht="15.75" hidden="1" x14ac:dyDescent="0.25">
      <c r="A56" s="145"/>
      <c r="B56" s="90"/>
      <c r="C56" s="90"/>
      <c r="D56" s="90"/>
      <c r="E56" s="90"/>
      <c r="F56" s="90"/>
      <c r="G56" s="91"/>
      <c r="H56" s="92"/>
      <c r="I56" s="92"/>
      <c r="J56" s="91"/>
      <c r="K56" s="93"/>
      <c r="L56" s="94"/>
      <c r="M56" s="94"/>
      <c r="N56" s="95"/>
      <c r="O56" s="95"/>
      <c r="P56" s="96"/>
      <c r="Q56" s="97"/>
      <c r="R56" s="98"/>
      <c r="S56" s="93"/>
      <c r="T56" s="265"/>
      <c r="U56" s="265"/>
      <c r="V56" s="265"/>
      <c r="W56" s="265"/>
      <c r="X56" s="265"/>
      <c r="Y56" s="265"/>
      <c r="Z56" s="265"/>
      <c r="AA56" s="260"/>
      <c r="AB56" s="260"/>
      <c r="AC56" s="260"/>
      <c r="AD56" s="260"/>
      <c r="AE56" s="260"/>
      <c r="AF56" s="260"/>
      <c r="AG56" s="3"/>
      <c r="AH56" s="3"/>
      <c r="AI56" s="3"/>
      <c r="AJ56" s="3"/>
      <c r="AK56" s="3"/>
      <c r="AL56" s="3"/>
      <c r="AM56" s="3"/>
      <c r="AN56" s="3"/>
      <c r="AO56" s="3"/>
      <c r="AP56" s="3"/>
      <c r="AQ56" s="3"/>
      <c r="AR56" s="3"/>
      <c r="AS56" s="3"/>
      <c r="AT56" s="3"/>
      <c r="AU56" s="3"/>
      <c r="AV56" s="3"/>
      <c r="AW56" s="3"/>
      <c r="AX56" s="3"/>
      <c r="AY56" s="265"/>
      <c r="AZ56" s="265"/>
      <c r="BA56" s="265"/>
      <c r="BB56" s="265"/>
      <c r="BC56" s="265"/>
      <c r="BD56" s="265"/>
      <c r="BE56" s="265"/>
      <c r="BF56" s="265"/>
      <c r="BG56" s="265"/>
      <c r="BH56" s="265"/>
      <c r="BI56" s="265"/>
      <c r="BJ56" s="265"/>
      <c r="BK56" s="265"/>
      <c r="BL56" s="265"/>
      <c r="BM56" s="265"/>
      <c r="BN56" s="265"/>
      <c r="BO56" s="265"/>
      <c r="BP56" s="265"/>
      <c r="BQ56" s="265"/>
      <c r="BR56" s="265"/>
      <c r="BS56" s="265"/>
      <c r="BT56" s="265"/>
      <c r="BU56" s="265"/>
      <c r="BV56" s="265"/>
      <c r="BW56" s="265"/>
      <c r="BX56" s="265"/>
      <c r="BY56" s="265"/>
      <c r="BZ56" s="265"/>
      <c r="CA56" s="265"/>
      <c r="CB56" s="265"/>
      <c r="CC56" s="265"/>
      <c r="CD56" s="265"/>
      <c r="CE56" s="265"/>
      <c r="CF56" s="265"/>
      <c r="CG56" s="265"/>
      <c r="CH56" s="265"/>
      <c r="CI56" s="265"/>
      <c r="CJ56" s="265"/>
      <c r="CK56" s="265"/>
      <c r="CL56" s="265"/>
      <c r="CM56" s="265"/>
      <c r="CN56" s="265"/>
      <c r="CO56" s="265"/>
      <c r="CP56" s="265"/>
      <c r="CQ56" s="265"/>
      <c r="CR56" s="265"/>
      <c r="CS56" s="265"/>
      <c r="CT56" s="265"/>
    </row>
    <row r="57" spans="1:98" s="74" customFormat="1" ht="9.75" customHeight="1" x14ac:dyDescent="0.25">
      <c r="A57" s="145"/>
      <c r="B57" s="90"/>
      <c r="C57" s="90"/>
      <c r="D57" s="90"/>
      <c r="E57" s="90"/>
      <c r="F57" s="90"/>
      <c r="G57" s="91"/>
      <c r="H57" s="92"/>
      <c r="I57" s="92"/>
      <c r="J57" s="91"/>
      <c r="K57" s="93"/>
      <c r="L57" s="94"/>
      <c r="M57" s="94"/>
      <c r="N57" s="95"/>
      <c r="O57" s="95"/>
      <c r="P57" s="96"/>
      <c r="Q57" s="97"/>
      <c r="R57" s="98"/>
      <c r="S57" s="93"/>
      <c r="T57" s="265"/>
      <c r="U57" s="265"/>
      <c r="V57" s="265"/>
      <c r="W57" s="265"/>
      <c r="X57" s="265"/>
      <c r="Y57" s="265"/>
      <c r="Z57" s="265"/>
      <c r="AA57" s="260"/>
      <c r="AB57" s="260"/>
      <c r="AC57" s="260"/>
      <c r="AD57" s="260"/>
      <c r="AE57" s="260"/>
      <c r="AF57" s="260"/>
      <c r="AG57" s="3"/>
      <c r="AH57" s="3"/>
      <c r="AI57" s="3"/>
      <c r="AJ57" s="3"/>
      <c r="AK57" s="3"/>
      <c r="AL57" s="3"/>
      <c r="AM57" s="3"/>
      <c r="AN57" s="3"/>
      <c r="AO57" s="3"/>
      <c r="AP57" s="3"/>
      <c r="AQ57" s="3"/>
      <c r="AR57" s="3"/>
      <c r="AS57" s="3"/>
      <c r="AT57" s="3"/>
      <c r="AU57" s="3"/>
      <c r="AV57" s="3"/>
      <c r="AW57" s="3"/>
      <c r="AX57" s="3"/>
      <c r="AY57" s="265"/>
      <c r="AZ57" s="265"/>
      <c r="BA57" s="265"/>
      <c r="BB57" s="265"/>
      <c r="BC57" s="265"/>
      <c r="BD57" s="265"/>
      <c r="BE57" s="265"/>
      <c r="BF57" s="265"/>
      <c r="BG57" s="265"/>
      <c r="BH57" s="265"/>
      <c r="BI57" s="265"/>
      <c r="BJ57" s="265"/>
      <c r="BK57" s="265"/>
      <c r="BL57" s="265"/>
      <c r="BM57" s="265"/>
      <c r="BN57" s="265"/>
      <c r="BO57" s="265"/>
      <c r="BP57" s="265"/>
      <c r="BQ57" s="265"/>
      <c r="BR57" s="265"/>
      <c r="BS57" s="265"/>
      <c r="BT57" s="265"/>
      <c r="BU57" s="265"/>
      <c r="BV57" s="265"/>
      <c r="BW57" s="265"/>
      <c r="BX57" s="265"/>
      <c r="BY57" s="265"/>
      <c r="BZ57" s="265"/>
      <c r="CA57" s="265"/>
      <c r="CB57" s="265"/>
      <c r="CC57" s="265"/>
      <c r="CD57" s="265"/>
      <c r="CE57" s="265"/>
      <c r="CF57" s="265"/>
      <c r="CG57" s="265"/>
      <c r="CH57" s="265"/>
      <c r="CI57" s="265"/>
      <c r="CJ57" s="265"/>
      <c r="CK57" s="265"/>
      <c r="CL57" s="265"/>
      <c r="CM57" s="265"/>
      <c r="CN57" s="265"/>
      <c r="CO57" s="265"/>
      <c r="CP57" s="265"/>
      <c r="CQ57" s="265"/>
      <c r="CR57" s="265"/>
      <c r="CS57" s="265"/>
      <c r="CT57" s="265"/>
    </row>
    <row r="58" spans="1:98" s="139" customFormat="1" ht="23.25" customHeight="1" x14ac:dyDescent="0.25">
      <c r="A58" s="146"/>
      <c r="B58" s="337"/>
      <c r="C58" s="338"/>
      <c r="D58" s="338"/>
      <c r="E58" s="338"/>
      <c r="F58" s="338"/>
      <c r="G58" s="84"/>
      <c r="H58" s="88" t="str">
        <f>IF(L58&lt;0,"deficit of","Surplus")</f>
        <v>Surplus</v>
      </c>
      <c r="I58" s="86"/>
      <c r="J58" s="86" t="s">
        <v>57</v>
      </c>
      <c r="K58" s="87"/>
      <c r="L58" s="339">
        <f>(H53-S53)</f>
        <v>0</v>
      </c>
      <c r="M58" s="339"/>
      <c r="N58" s="87" t="s">
        <v>58</v>
      </c>
      <c r="O58" s="88"/>
      <c r="P58" s="85"/>
      <c r="Q58" s="85" t="s">
        <v>59</v>
      </c>
      <c r="R58" s="85"/>
      <c r="S58" s="85"/>
      <c r="T58" s="266"/>
      <c r="U58" s="266"/>
      <c r="V58" s="266"/>
      <c r="W58" s="266"/>
      <c r="X58" s="266"/>
      <c r="Y58" s="266"/>
      <c r="Z58" s="266"/>
      <c r="AA58" s="260"/>
      <c r="AB58" s="260"/>
      <c r="AC58" s="260"/>
      <c r="AD58" s="260"/>
      <c r="AE58" s="260"/>
      <c r="AF58" s="260"/>
      <c r="AG58" s="3"/>
      <c r="AH58" s="3"/>
      <c r="AI58" s="3"/>
      <c r="AJ58" s="3"/>
      <c r="AK58" s="3"/>
      <c r="AL58" s="3"/>
      <c r="AM58" s="3"/>
      <c r="AN58" s="3"/>
      <c r="AO58" s="3"/>
      <c r="AP58" s="3"/>
      <c r="AQ58" s="3"/>
      <c r="AR58" s="3"/>
      <c r="AS58" s="3"/>
      <c r="AT58" s="3"/>
      <c r="AU58" s="3"/>
      <c r="AV58" s="3"/>
      <c r="AW58" s="3"/>
      <c r="AX58" s="3"/>
      <c r="AY58" s="265"/>
      <c r="AZ58" s="265"/>
      <c r="BA58" s="266"/>
      <c r="BB58" s="266"/>
      <c r="BC58" s="266"/>
      <c r="BD58" s="266"/>
      <c r="BE58" s="266"/>
      <c r="BF58" s="266"/>
      <c r="BG58" s="266"/>
      <c r="BH58" s="266"/>
      <c r="BI58" s="266"/>
      <c r="BJ58" s="266"/>
      <c r="BK58" s="266"/>
      <c r="BL58" s="266"/>
      <c r="BM58" s="266"/>
      <c r="BN58" s="266"/>
      <c r="BO58" s="266"/>
      <c r="BP58" s="266"/>
      <c r="BQ58" s="266"/>
      <c r="BR58" s="266"/>
      <c r="BS58" s="266"/>
      <c r="BT58" s="266"/>
      <c r="BU58" s="266"/>
      <c r="BV58" s="266"/>
      <c r="BW58" s="266"/>
      <c r="BX58" s="266"/>
      <c r="BY58" s="266"/>
      <c r="BZ58" s="266"/>
      <c r="CA58" s="266"/>
      <c r="CB58" s="266"/>
      <c r="CC58" s="266"/>
      <c r="CD58" s="266"/>
      <c r="CE58" s="266"/>
      <c r="CF58" s="266"/>
      <c r="CG58" s="266"/>
      <c r="CH58" s="266"/>
      <c r="CI58" s="266"/>
      <c r="CJ58" s="266"/>
      <c r="CK58" s="266"/>
      <c r="CL58" s="266"/>
      <c r="CM58" s="266"/>
      <c r="CN58" s="266"/>
      <c r="CO58" s="266"/>
      <c r="CP58" s="266"/>
      <c r="CQ58" s="266"/>
      <c r="CR58" s="266"/>
      <c r="CS58" s="266"/>
      <c r="CT58" s="266"/>
    </row>
    <row r="59" spans="1:98" s="139" customFormat="1" ht="23.25" customHeight="1" x14ac:dyDescent="0.25">
      <c r="A59" s="138"/>
      <c r="B59" s="190"/>
      <c r="C59" s="190" t="s">
        <v>74</v>
      </c>
      <c r="D59" s="190"/>
      <c r="E59" s="190"/>
      <c r="F59" s="190"/>
      <c r="G59" s="190"/>
      <c r="H59" s="190" t="str">
        <f>H58</f>
        <v>Surplus</v>
      </c>
      <c r="I59" s="190"/>
      <c r="J59" s="190" t="s">
        <v>57</v>
      </c>
      <c r="K59" s="190"/>
      <c r="L59" s="340">
        <f>(L58*G3)/1000</f>
        <v>0</v>
      </c>
      <c r="M59" s="340"/>
      <c r="N59" s="191" t="s">
        <v>75</v>
      </c>
      <c r="R59" s="138"/>
      <c r="S59" s="138"/>
      <c r="T59" s="266"/>
      <c r="U59" s="266"/>
      <c r="V59" s="266"/>
      <c r="W59" s="266"/>
      <c r="X59" s="266"/>
      <c r="Y59" s="266"/>
      <c r="Z59" s="266"/>
      <c r="AA59" s="260"/>
      <c r="AB59" s="260"/>
      <c r="AC59" s="260"/>
      <c r="AD59" s="260"/>
      <c r="AE59" s="260"/>
      <c r="AF59" s="260"/>
      <c r="AG59" s="3"/>
      <c r="AH59" s="3"/>
      <c r="AI59" s="3"/>
      <c r="AJ59" s="3"/>
      <c r="AK59" s="3"/>
      <c r="AL59" s="3"/>
      <c r="AM59" s="3"/>
      <c r="AN59" s="3"/>
      <c r="AO59" s="3"/>
      <c r="AP59" s="3"/>
      <c r="AQ59" s="3"/>
      <c r="AR59" s="3"/>
      <c r="AS59" s="3"/>
      <c r="AT59" s="3"/>
      <c r="AU59" s="3"/>
      <c r="AV59" s="3"/>
      <c r="AW59" s="3"/>
      <c r="AX59" s="3"/>
      <c r="AY59" s="265"/>
      <c r="AZ59" s="265"/>
      <c r="BA59" s="266"/>
      <c r="BB59" s="266"/>
      <c r="BC59" s="266"/>
      <c r="BD59" s="266"/>
      <c r="BE59" s="266"/>
      <c r="BF59" s="266"/>
      <c r="BG59" s="266"/>
      <c r="BH59" s="266"/>
      <c r="BI59" s="266"/>
      <c r="BJ59" s="266"/>
      <c r="BK59" s="266"/>
      <c r="BL59" s="266"/>
      <c r="BM59" s="266"/>
      <c r="BN59" s="266"/>
      <c r="BO59" s="266"/>
      <c r="BP59" s="266"/>
      <c r="BQ59" s="266"/>
      <c r="BR59" s="266"/>
      <c r="BS59" s="266"/>
      <c r="BT59" s="266"/>
      <c r="BU59" s="266"/>
      <c r="BV59" s="266"/>
      <c r="BW59" s="266"/>
      <c r="BX59" s="266"/>
      <c r="BY59" s="266"/>
      <c r="BZ59" s="266"/>
      <c r="CA59" s="266"/>
      <c r="CB59" s="266"/>
      <c r="CC59" s="266"/>
      <c r="CD59" s="266"/>
      <c r="CE59" s="266"/>
      <c r="CF59" s="266"/>
      <c r="CG59" s="266"/>
      <c r="CH59" s="266"/>
      <c r="CI59" s="266"/>
      <c r="CJ59" s="266"/>
      <c r="CK59" s="266"/>
      <c r="CL59" s="266"/>
      <c r="CM59" s="266"/>
      <c r="CN59" s="266"/>
      <c r="CO59" s="266"/>
      <c r="CP59" s="266"/>
      <c r="CQ59" s="266"/>
      <c r="CR59" s="266"/>
      <c r="CS59" s="266"/>
      <c r="CT59" s="266"/>
    </row>
    <row r="60" spans="1:98" s="74" customFormat="1" ht="15" x14ac:dyDescent="0.25">
      <c r="A60" s="145"/>
      <c r="B60" s="89"/>
      <c r="C60" s="89"/>
      <c r="D60" s="89"/>
      <c r="E60" s="89"/>
      <c r="F60" s="140"/>
      <c r="G60" s="89"/>
      <c r="H60" s="89"/>
      <c r="I60" s="89"/>
      <c r="J60" s="89"/>
      <c r="K60" s="89"/>
      <c r="L60" s="89"/>
      <c r="M60" s="89"/>
      <c r="N60" s="89"/>
      <c r="O60" s="89"/>
      <c r="P60" s="89"/>
      <c r="Q60" s="89"/>
      <c r="R60" s="89"/>
      <c r="S60" s="89"/>
      <c r="T60" s="265"/>
      <c r="U60" s="265"/>
      <c r="V60" s="265"/>
      <c r="W60" s="265"/>
      <c r="X60" s="265"/>
      <c r="Y60" s="265"/>
      <c r="Z60" s="265"/>
      <c r="AA60" s="265"/>
      <c r="AB60" s="265"/>
      <c r="AC60" s="260"/>
      <c r="AD60" s="260"/>
      <c r="AE60" s="260"/>
      <c r="AF60" s="260"/>
      <c r="AG60" s="3"/>
      <c r="AH60" s="3"/>
      <c r="AI60" s="3"/>
      <c r="AJ60" s="3"/>
      <c r="AK60" s="3"/>
      <c r="AL60" s="3"/>
      <c r="AM60" s="3"/>
      <c r="AN60" s="3"/>
      <c r="AO60" s="3"/>
      <c r="AP60" s="3"/>
      <c r="AQ60" s="3"/>
      <c r="AR60" s="3"/>
      <c r="AS60" s="3"/>
      <c r="AT60" s="3"/>
      <c r="AU60" s="3"/>
      <c r="AV60" s="3"/>
      <c r="AW60" s="3"/>
      <c r="AX60" s="3"/>
      <c r="AY60" s="265"/>
      <c r="AZ60" s="265"/>
      <c r="BA60" s="265"/>
      <c r="BB60" s="265"/>
      <c r="BC60" s="265"/>
      <c r="BD60" s="265"/>
      <c r="BE60" s="265"/>
      <c r="BF60" s="265"/>
      <c r="BG60" s="265"/>
      <c r="BH60" s="265"/>
      <c r="BI60" s="265"/>
      <c r="BJ60" s="265"/>
      <c r="BK60" s="265"/>
      <c r="BL60" s="265"/>
      <c r="BM60" s="265"/>
      <c r="BN60" s="265"/>
      <c r="BO60" s="265"/>
      <c r="BP60" s="265"/>
      <c r="BQ60" s="265"/>
      <c r="BR60" s="265"/>
      <c r="BS60" s="265"/>
      <c r="BT60" s="265"/>
      <c r="BU60" s="265"/>
      <c r="BV60" s="265"/>
      <c r="BW60" s="265"/>
      <c r="BX60" s="265"/>
      <c r="BY60" s="265"/>
      <c r="BZ60" s="265"/>
      <c r="CA60" s="265"/>
      <c r="CB60" s="265"/>
      <c r="CC60" s="265"/>
      <c r="CD60" s="265"/>
      <c r="CE60" s="265"/>
      <c r="CF60" s="265"/>
      <c r="CG60" s="265"/>
      <c r="CH60" s="265"/>
      <c r="CI60" s="265"/>
      <c r="CJ60" s="265"/>
      <c r="CK60" s="265"/>
      <c r="CL60" s="265"/>
      <c r="CM60" s="265"/>
      <c r="CN60" s="265"/>
      <c r="CO60" s="265"/>
      <c r="CP60" s="265"/>
      <c r="CQ60" s="265"/>
      <c r="CR60" s="265"/>
      <c r="CS60" s="265"/>
      <c r="CT60" s="265"/>
    </row>
    <row r="61" spans="1:98" s="74" customFormat="1" ht="9" customHeight="1" x14ac:dyDescent="0.25">
      <c r="A61" s="145"/>
      <c r="B61" s="89"/>
      <c r="C61" s="89"/>
      <c r="D61" s="89"/>
      <c r="E61" s="89"/>
      <c r="F61" s="89"/>
      <c r="G61" s="89"/>
      <c r="H61" s="89"/>
      <c r="I61" s="89"/>
      <c r="J61" s="89"/>
      <c r="K61" s="89"/>
      <c r="L61" s="89"/>
      <c r="M61" s="89"/>
      <c r="N61" s="89"/>
      <c r="O61" s="89"/>
      <c r="P61" s="89"/>
      <c r="Q61" s="89"/>
      <c r="R61" s="89"/>
      <c r="S61" s="89"/>
      <c r="T61" s="265"/>
      <c r="U61" s="265"/>
      <c r="V61" s="265"/>
      <c r="W61" s="265"/>
      <c r="X61" s="265"/>
      <c r="Y61" s="265"/>
      <c r="Z61" s="265"/>
      <c r="AA61" s="265"/>
      <c r="AB61" s="265"/>
      <c r="AC61" s="260"/>
      <c r="AD61" s="260"/>
      <c r="AE61" s="260"/>
      <c r="AF61" s="260"/>
      <c r="AG61" s="3"/>
      <c r="AH61" s="3"/>
      <c r="AI61" s="3"/>
      <c r="AJ61" s="3"/>
      <c r="AK61" s="3"/>
      <c r="AL61" s="3"/>
      <c r="AM61" s="3"/>
      <c r="AN61" s="3"/>
      <c r="AO61" s="3"/>
      <c r="AP61" s="3"/>
      <c r="AQ61" s="3"/>
      <c r="AR61" s="3"/>
      <c r="AS61" s="3"/>
      <c r="AT61" s="3"/>
      <c r="AU61" s="3"/>
      <c r="AV61" s="3"/>
      <c r="AW61" s="3"/>
      <c r="AX61" s="3"/>
      <c r="AY61" s="265"/>
      <c r="AZ61" s="265"/>
      <c r="BA61" s="265"/>
      <c r="BB61" s="265"/>
      <c r="BC61" s="265"/>
      <c r="BD61" s="265"/>
      <c r="BE61" s="265"/>
      <c r="BF61" s="265"/>
      <c r="BG61" s="265"/>
      <c r="BH61" s="265"/>
      <c r="BI61" s="265"/>
      <c r="BJ61" s="265"/>
      <c r="BK61" s="265"/>
      <c r="BL61" s="265"/>
      <c r="BM61" s="265"/>
      <c r="BN61" s="265"/>
      <c r="BO61" s="265"/>
      <c r="BP61" s="265"/>
      <c r="BQ61" s="265"/>
      <c r="BR61" s="265"/>
      <c r="BS61" s="265"/>
      <c r="BT61" s="265"/>
      <c r="BU61" s="265"/>
      <c r="BV61" s="265"/>
      <c r="BW61" s="265"/>
      <c r="BX61" s="265"/>
      <c r="BY61" s="265"/>
      <c r="BZ61" s="265"/>
      <c r="CA61" s="265"/>
      <c r="CB61" s="265"/>
      <c r="CC61" s="265"/>
      <c r="CD61" s="265"/>
      <c r="CE61" s="265"/>
      <c r="CF61" s="265"/>
      <c r="CG61" s="265"/>
      <c r="CH61" s="265"/>
      <c r="CI61" s="265"/>
      <c r="CJ61" s="265"/>
      <c r="CK61" s="265"/>
      <c r="CL61" s="265"/>
      <c r="CM61" s="265"/>
      <c r="CN61" s="265"/>
      <c r="CO61" s="265"/>
      <c r="CP61" s="265"/>
      <c r="CQ61" s="265"/>
      <c r="CR61" s="265"/>
      <c r="CS61" s="265"/>
      <c r="CT61" s="265"/>
    </row>
    <row r="62" spans="1:98" s="74" customFormat="1" ht="15" x14ac:dyDescent="0.25">
      <c r="A62" s="145"/>
      <c r="B62" s="89"/>
      <c r="C62" s="89"/>
      <c r="D62" s="89"/>
      <c r="E62" s="89"/>
      <c r="F62" s="89"/>
      <c r="G62" s="89"/>
      <c r="H62" s="89"/>
      <c r="I62" s="89"/>
      <c r="J62" s="89"/>
      <c r="K62" s="89"/>
      <c r="L62" s="89"/>
      <c r="M62" s="89"/>
      <c r="N62" s="89"/>
      <c r="O62" s="89"/>
      <c r="P62" s="89"/>
      <c r="Q62" s="89"/>
      <c r="R62" s="89"/>
      <c r="S62" s="89"/>
      <c r="T62" s="265"/>
      <c r="U62" s="265"/>
      <c r="V62" s="265"/>
      <c r="W62" s="265"/>
      <c r="X62" s="265"/>
      <c r="Y62" s="265"/>
      <c r="Z62" s="265"/>
      <c r="AA62" s="265"/>
      <c r="AB62" s="265"/>
      <c r="AC62" s="260"/>
      <c r="AD62" s="260"/>
      <c r="AE62" s="260"/>
      <c r="AF62" s="260"/>
      <c r="AG62" s="3"/>
      <c r="AH62" s="3"/>
      <c r="AI62" s="3"/>
      <c r="AJ62" s="3"/>
      <c r="AK62" s="3"/>
      <c r="AL62" s="3"/>
      <c r="AM62" s="3"/>
      <c r="AN62" s="3"/>
      <c r="AO62" s="3"/>
      <c r="AP62" s="3"/>
      <c r="AQ62" s="3"/>
      <c r="AR62" s="3"/>
      <c r="AS62" s="3"/>
      <c r="AT62" s="3"/>
      <c r="AU62" s="3"/>
      <c r="AV62" s="3"/>
      <c r="AW62" s="3"/>
      <c r="AX62" s="3"/>
      <c r="AY62" s="265"/>
      <c r="AZ62" s="265"/>
      <c r="BA62" s="265"/>
      <c r="BB62" s="265"/>
      <c r="BC62" s="265"/>
      <c r="BD62" s="265"/>
      <c r="BE62" s="265"/>
      <c r="BF62" s="265"/>
      <c r="BG62" s="265"/>
      <c r="BH62" s="265"/>
      <c r="BI62" s="265"/>
      <c r="BJ62" s="265"/>
      <c r="BK62" s="265"/>
      <c r="BL62" s="265"/>
      <c r="BM62" s="265"/>
      <c r="BN62" s="265"/>
      <c r="BO62" s="265"/>
      <c r="BP62" s="265"/>
      <c r="BQ62" s="265"/>
      <c r="BR62" s="265"/>
      <c r="BS62" s="265"/>
      <c r="BT62" s="265"/>
      <c r="BU62" s="265"/>
      <c r="BV62" s="265"/>
      <c r="BW62" s="265"/>
      <c r="BX62" s="265"/>
      <c r="BY62" s="265"/>
      <c r="BZ62" s="265"/>
      <c r="CA62" s="265"/>
      <c r="CB62" s="265"/>
      <c r="CC62" s="265"/>
      <c r="CD62" s="265"/>
      <c r="CE62" s="265"/>
      <c r="CF62" s="265"/>
      <c r="CG62" s="265"/>
      <c r="CH62" s="265"/>
      <c r="CI62" s="265"/>
      <c r="CJ62" s="265"/>
      <c r="CK62" s="265"/>
      <c r="CL62" s="265"/>
      <c r="CM62" s="265"/>
      <c r="CN62" s="265"/>
      <c r="CO62" s="265"/>
      <c r="CP62" s="265"/>
      <c r="CQ62" s="265"/>
      <c r="CR62" s="265"/>
      <c r="CS62" s="265"/>
      <c r="CT62" s="265"/>
    </row>
    <row r="63" spans="1:98" s="74" customFormat="1" ht="15" x14ac:dyDescent="0.25">
      <c r="A63" s="145"/>
      <c r="B63" s="109"/>
      <c r="C63" s="110"/>
      <c r="D63" s="110"/>
      <c r="E63" s="110"/>
      <c r="F63" s="110"/>
      <c r="G63" s="110"/>
      <c r="H63" s="110"/>
      <c r="I63" s="111"/>
      <c r="J63" s="111"/>
      <c r="K63" s="112"/>
      <c r="L63" s="112"/>
      <c r="M63" s="160"/>
      <c r="N63" s="160"/>
      <c r="O63" s="160"/>
      <c r="P63" s="160"/>
      <c r="Q63" s="160"/>
      <c r="R63" s="160"/>
      <c r="S63" s="160"/>
      <c r="T63" s="99"/>
      <c r="U63" s="99"/>
      <c r="V63" s="99"/>
      <c r="W63" s="99"/>
      <c r="X63" s="99"/>
      <c r="Y63" s="99"/>
      <c r="Z63" s="99"/>
      <c r="AA63" s="99"/>
      <c r="AB63" s="99"/>
      <c r="AC63" s="3"/>
      <c r="AD63" s="3"/>
      <c r="AE63" s="3"/>
      <c r="AF63" s="3"/>
      <c r="AG63" s="3"/>
      <c r="AH63" s="3"/>
      <c r="AI63" s="3"/>
      <c r="AJ63" s="3"/>
      <c r="AK63" s="3"/>
      <c r="AL63" s="3"/>
      <c r="AM63" s="3"/>
      <c r="AN63" s="3"/>
      <c r="AO63" s="3"/>
      <c r="AP63" s="3"/>
      <c r="AQ63" s="3"/>
      <c r="AR63" s="3"/>
      <c r="AS63" s="3"/>
      <c r="AT63" s="3"/>
      <c r="AU63" s="3"/>
      <c r="AV63" s="3"/>
      <c r="AW63" s="3"/>
      <c r="AX63" s="3"/>
      <c r="AY63" s="265"/>
      <c r="AZ63" s="265"/>
      <c r="BA63" s="265"/>
      <c r="BB63" s="265"/>
      <c r="BC63" s="265"/>
      <c r="BD63" s="265"/>
      <c r="BE63" s="265"/>
      <c r="BF63" s="265"/>
      <c r="BG63" s="265"/>
      <c r="BH63" s="265"/>
      <c r="BI63" s="265"/>
      <c r="BJ63" s="265"/>
      <c r="BK63" s="265"/>
      <c r="BL63" s="265"/>
      <c r="BM63" s="265"/>
      <c r="BN63" s="265"/>
      <c r="BO63" s="265"/>
      <c r="BP63" s="265"/>
      <c r="BQ63" s="265"/>
      <c r="BR63" s="265"/>
      <c r="BS63" s="265"/>
      <c r="BT63" s="265"/>
      <c r="BU63" s="265"/>
      <c r="BV63" s="265"/>
      <c r="BW63" s="265"/>
      <c r="BX63" s="265"/>
      <c r="BY63" s="265"/>
      <c r="BZ63" s="265"/>
      <c r="CA63" s="265"/>
      <c r="CB63" s="265"/>
      <c r="CC63" s="265"/>
      <c r="CD63" s="265"/>
      <c r="CE63" s="265"/>
      <c r="CF63" s="265"/>
      <c r="CG63" s="265"/>
      <c r="CH63" s="265"/>
      <c r="CI63" s="265"/>
      <c r="CJ63" s="265"/>
      <c r="CK63" s="265"/>
      <c r="CL63" s="265"/>
      <c r="CM63" s="265"/>
      <c r="CN63" s="265"/>
      <c r="CO63" s="265"/>
      <c r="CP63" s="265"/>
      <c r="CQ63" s="265"/>
      <c r="CR63" s="265"/>
      <c r="CS63" s="265"/>
      <c r="CT63" s="265"/>
    </row>
    <row r="64" spans="1:98" s="74" customFormat="1" ht="15" x14ac:dyDescent="0.25">
      <c r="A64" s="145"/>
      <c r="B64" s="334"/>
      <c r="C64" s="334"/>
      <c r="D64" s="334"/>
      <c r="E64" s="334"/>
      <c r="F64" s="334"/>
      <c r="G64" s="334"/>
      <c r="H64" s="334"/>
      <c r="I64" s="334"/>
      <c r="J64" s="334"/>
      <c r="K64" s="334"/>
      <c r="L64" s="334"/>
      <c r="M64" s="334"/>
      <c r="N64" s="334"/>
      <c r="O64" s="334"/>
      <c r="P64" s="334"/>
      <c r="Q64" s="334"/>
      <c r="R64" s="334"/>
      <c r="S64" s="334"/>
      <c r="T64" s="99"/>
      <c r="U64" s="99"/>
      <c r="V64" s="99"/>
      <c r="W64" s="99"/>
      <c r="X64" s="99"/>
      <c r="Y64" s="99"/>
      <c r="Z64" s="99"/>
      <c r="AA64" s="99"/>
      <c r="AB64" s="99"/>
      <c r="AC64" s="3"/>
      <c r="AD64" s="3"/>
      <c r="AE64" s="3"/>
      <c r="AF64" s="3"/>
      <c r="AG64" s="3"/>
      <c r="AH64" s="3"/>
      <c r="AI64" s="3"/>
      <c r="AJ64" s="3"/>
      <c r="AK64" s="3"/>
      <c r="AL64" s="3"/>
      <c r="AM64" s="3"/>
      <c r="AN64" s="3"/>
      <c r="AO64" s="3"/>
      <c r="AP64" s="3"/>
      <c r="AQ64" s="3"/>
      <c r="AR64" s="3"/>
      <c r="AS64" s="3"/>
      <c r="AT64" s="3"/>
      <c r="AU64" s="3"/>
      <c r="AV64" s="3"/>
      <c r="AW64" s="3"/>
      <c r="AX64" s="3"/>
      <c r="AY64" s="265"/>
      <c r="AZ64" s="265"/>
      <c r="BA64" s="265"/>
      <c r="BB64" s="265"/>
      <c r="BC64" s="265"/>
      <c r="BD64" s="265"/>
      <c r="BE64" s="265"/>
      <c r="BF64" s="265"/>
      <c r="BG64" s="265"/>
      <c r="BH64" s="265"/>
      <c r="BI64" s="265"/>
      <c r="BJ64" s="265"/>
      <c r="BK64" s="265"/>
      <c r="BL64" s="265"/>
      <c r="BM64" s="265"/>
      <c r="BN64" s="265"/>
      <c r="BO64" s="265"/>
      <c r="BP64" s="265"/>
      <c r="BQ64" s="265"/>
      <c r="BR64" s="265"/>
      <c r="BS64" s="265"/>
      <c r="BT64" s="265"/>
      <c r="BU64" s="265"/>
      <c r="BV64" s="265"/>
      <c r="BW64" s="265"/>
      <c r="BX64" s="265"/>
      <c r="BY64" s="265"/>
      <c r="BZ64" s="265"/>
      <c r="CA64" s="265"/>
      <c r="CB64" s="265"/>
      <c r="CC64" s="265"/>
      <c r="CD64" s="265"/>
      <c r="CE64" s="265"/>
      <c r="CF64" s="265"/>
      <c r="CG64" s="265"/>
      <c r="CH64" s="265"/>
      <c r="CI64" s="265"/>
      <c r="CJ64" s="265"/>
      <c r="CK64" s="265"/>
      <c r="CL64" s="265"/>
      <c r="CM64" s="265"/>
      <c r="CN64" s="265"/>
      <c r="CO64" s="265"/>
      <c r="CP64" s="265"/>
      <c r="CQ64" s="265"/>
      <c r="CR64" s="265"/>
      <c r="CS64" s="265"/>
      <c r="CT64" s="265"/>
    </row>
    <row r="65" spans="1:98" s="74" customFormat="1" ht="15" x14ac:dyDescent="0.25">
      <c r="A65" s="145"/>
      <c r="B65" s="334"/>
      <c r="C65" s="334"/>
      <c r="D65" s="334"/>
      <c r="E65" s="334"/>
      <c r="F65" s="334"/>
      <c r="G65" s="334"/>
      <c r="H65" s="334"/>
      <c r="I65" s="334"/>
      <c r="J65" s="334"/>
      <c r="K65" s="334"/>
      <c r="L65" s="334"/>
      <c r="M65" s="334"/>
      <c r="N65" s="334"/>
      <c r="O65" s="334"/>
      <c r="P65" s="334"/>
      <c r="Q65" s="334"/>
      <c r="R65" s="334"/>
      <c r="S65" s="334"/>
      <c r="T65" s="99"/>
      <c r="U65" s="99"/>
      <c r="V65" s="99"/>
      <c r="W65" s="99"/>
      <c r="X65" s="99"/>
      <c r="Y65" s="99"/>
      <c r="Z65" s="99"/>
      <c r="AA65" s="99"/>
      <c r="AB65" s="99"/>
      <c r="AC65" s="3"/>
      <c r="AD65" s="3"/>
      <c r="AE65" s="3"/>
      <c r="AF65" s="3"/>
      <c r="AG65" s="3"/>
      <c r="AH65" s="3"/>
      <c r="AI65" s="3"/>
      <c r="AJ65" s="3"/>
      <c r="AK65" s="3"/>
      <c r="AL65" s="3"/>
      <c r="AM65" s="3"/>
      <c r="AN65" s="3"/>
      <c r="AO65" s="3"/>
      <c r="AP65" s="3"/>
      <c r="AQ65" s="3"/>
      <c r="AR65" s="3"/>
      <c r="AS65" s="3"/>
      <c r="AT65" s="3"/>
      <c r="AU65" s="3"/>
      <c r="AV65" s="3"/>
      <c r="AW65" s="3"/>
      <c r="AX65" s="3"/>
      <c r="AY65" s="265"/>
      <c r="AZ65" s="265"/>
      <c r="BA65" s="265"/>
      <c r="BB65" s="265"/>
      <c r="BC65" s="265"/>
      <c r="BD65" s="265"/>
      <c r="BE65" s="265"/>
      <c r="BF65" s="265"/>
      <c r="BG65" s="265"/>
      <c r="BH65" s="265"/>
      <c r="BI65" s="265"/>
      <c r="BJ65" s="265"/>
      <c r="BK65" s="265"/>
      <c r="BL65" s="265"/>
      <c r="BM65" s="265"/>
      <c r="BN65" s="265"/>
      <c r="BO65" s="265"/>
      <c r="BP65" s="265"/>
      <c r="BQ65" s="265"/>
      <c r="BR65" s="265"/>
      <c r="BS65" s="265"/>
      <c r="BT65" s="265"/>
      <c r="BU65" s="265"/>
      <c r="BV65" s="265"/>
      <c r="BW65" s="265"/>
      <c r="BX65" s="265"/>
      <c r="BY65" s="265"/>
      <c r="BZ65" s="265"/>
      <c r="CA65" s="265"/>
      <c r="CB65" s="265"/>
      <c r="CC65" s="265"/>
      <c r="CD65" s="265"/>
      <c r="CE65" s="265"/>
      <c r="CF65" s="265"/>
      <c r="CG65" s="265"/>
      <c r="CH65" s="265"/>
      <c r="CI65" s="265"/>
      <c r="CJ65" s="265"/>
      <c r="CK65" s="265"/>
      <c r="CL65" s="265"/>
      <c r="CM65" s="265"/>
      <c r="CN65" s="265"/>
      <c r="CO65" s="265"/>
      <c r="CP65" s="265"/>
      <c r="CQ65" s="265"/>
      <c r="CR65" s="265"/>
      <c r="CS65" s="265"/>
      <c r="CT65" s="265"/>
    </row>
    <row r="66" spans="1:98" s="74" customFormat="1" ht="15" x14ac:dyDescent="0.25">
      <c r="A66" s="145"/>
      <c r="B66" s="334"/>
      <c r="C66" s="334"/>
      <c r="D66" s="334"/>
      <c r="E66" s="334"/>
      <c r="F66" s="334"/>
      <c r="G66" s="334"/>
      <c r="H66" s="334"/>
      <c r="I66" s="334"/>
      <c r="J66" s="334"/>
      <c r="K66" s="334"/>
      <c r="L66" s="334"/>
      <c r="M66" s="334"/>
      <c r="N66" s="334"/>
      <c r="O66" s="334"/>
      <c r="P66" s="334"/>
      <c r="Q66" s="334"/>
      <c r="R66" s="334"/>
      <c r="S66" s="334"/>
      <c r="T66" s="99"/>
      <c r="U66" s="99"/>
      <c r="V66" s="99"/>
      <c r="W66" s="99"/>
      <c r="X66" s="99"/>
      <c r="Y66" s="99"/>
      <c r="Z66" s="99"/>
      <c r="AA66" s="99"/>
      <c r="AB66" s="99"/>
      <c r="AC66" s="3"/>
      <c r="AD66" s="3"/>
      <c r="AE66" s="3"/>
      <c r="AF66" s="3"/>
      <c r="AG66" s="3"/>
      <c r="AH66" s="3"/>
      <c r="AI66" s="3"/>
      <c r="AJ66" s="3"/>
      <c r="AK66" s="3"/>
      <c r="AL66" s="3"/>
      <c r="AM66" s="3"/>
      <c r="AN66" s="3"/>
      <c r="AO66" s="3"/>
      <c r="AP66" s="3"/>
      <c r="AQ66" s="3"/>
      <c r="AR66" s="3"/>
      <c r="AS66" s="3"/>
      <c r="AT66" s="3"/>
      <c r="AU66" s="3"/>
      <c r="AV66" s="3"/>
      <c r="AW66" s="3"/>
      <c r="AX66" s="3"/>
      <c r="AY66" s="265"/>
      <c r="AZ66" s="265"/>
      <c r="BA66" s="265"/>
      <c r="BB66" s="265"/>
      <c r="BC66" s="265"/>
      <c r="BD66" s="265"/>
      <c r="BE66" s="265"/>
      <c r="BF66" s="265"/>
      <c r="BG66" s="265"/>
      <c r="BH66" s="265"/>
      <c r="BI66" s="265"/>
      <c r="BJ66" s="265"/>
      <c r="BK66" s="265"/>
      <c r="BL66" s="265"/>
      <c r="BM66" s="265"/>
      <c r="BN66" s="265"/>
      <c r="BO66" s="265"/>
      <c r="BP66" s="265"/>
      <c r="BQ66" s="265"/>
      <c r="BR66" s="265"/>
      <c r="BS66" s="265"/>
      <c r="BT66" s="265"/>
      <c r="BU66" s="265"/>
      <c r="BV66" s="265"/>
      <c r="BW66" s="265"/>
      <c r="BX66" s="265"/>
      <c r="BY66" s="265"/>
      <c r="BZ66" s="265"/>
      <c r="CA66" s="265"/>
      <c r="CB66" s="265"/>
      <c r="CC66" s="265"/>
      <c r="CD66" s="265"/>
      <c r="CE66" s="265"/>
      <c r="CF66" s="265"/>
      <c r="CG66" s="265"/>
      <c r="CH66" s="265"/>
      <c r="CI66" s="265"/>
      <c r="CJ66" s="265"/>
      <c r="CK66" s="265"/>
      <c r="CL66" s="265"/>
      <c r="CM66" s="265"/>
      <c r="CN66" s="265"/>
      <c r="CO66" s="265"/>
      <c r="CP66" s="265"/>
      <c r="CQ66" s="265"/>
      <c r="CR66" s="265"/>
      <c r="CS66" s="265"/>
      <c r="CT66" s="265"/>
    </row>
    <row r="67" spans="1:98" s="74" customFormat="1" ht="15" x14ac:dyDescent="0.25">
      <c r="A67" s="145"/>
      <c r="B67" s="334"/>
      <c r="C67" s="334"/>
      <c r="D67" s="334"/>
      <c r="E67" s="334"/>
      <c r="F67" s="334"/>
      <c r="G67" s="334"/>
      <c r="H67" s="334"/>
      <c r="I67" s="334"/>
      <c r="J67" s="334"/>
      <c r="K67" s="334"/>
      <c r="L67" s="334"/>
      <c r="M67" s="334"/>
      <c r="N67" s="334"/>
      <c r="O67" s="334"/>
      <c r="P67" s="334"/>
      <c r="Q67" s="334"/>
      <c r="R67" s="334"/>
      <c r="S67" s="334"/>
      <c r="T67" s="99"/>
      <c r="U67" s="99"/>
      <c r="V67" s="99"/>
      <c r="W67" s="99"/>
      <c r="X67" s="99"/>
      <c r="Y67" s="99"/>
      <c r="Z67" s="99"/>
      <c r="AA67" s="99"/>
      <c r="AB67" s="99"/>
      <c r="AC67" s="3"/>
      <c r="AD67" s="3"/>
      <c r="AE67" s="3"/>
      <c r="AF67" s="3"/>
      <c r="AG67" s="3"/>
      <c r="AH67" s="3"/>
      <c r="AI67" s="3"/>
      <c r="AJ67" s="3"/>
      <c r="AK67" s="3"/>
      <c r="AL67" s="3"/>
      <c r="AM67" s="3"/>
      <c r="AN67" s="3"/>
      <c r="AO67" s="3"/>
      <c r="AP67" s="3"/>
      <c r="AQ67" s="3"/>
      <c r="AR67" s="3"/>
      <c r="AS67" s="3"/>
      <c r="AT67" s="3"/>
      <c r="AU67" s="3"/>
      <c r="AV67" s="3"/>
      <c r="AW67" s="3"/>
      <c r="AX67" s="3"/>
      <c r="AY67" s="265"/>
      <c r="AZ67" s="265"/>
      <c r="BA67" s="265"/>
      <c r="BB67" s="265"/>
      <c r="BC67" s="265"/>
      <c r="BD67" s="265"/>
      <c r="BE67" s="265"/>
      <c r="BF67" s="265"/>
      <c r="BG67" s="265"/>
      <c r="BH67" s="265"/>
      <c r="BI67" s="265"/>
      <c r="BJ67" s="265"/>
      <c r="BK67" s="265"/>
      <c r="BL67" s="265"/>
      <c r="BM67" s="265"/>
      <c r="BN67" s="265"/>
      <c r="BO67" s="265"/>
      <c r="BP67" s="265"/>
      <c r="BQ67" s="265"/>
      <c r="BR67" s="265"/>
      <c r="BS67" s="265"/>
      <c r="BT67" s="265"/>
      <c r="BU67" s="265"/>
      <c r="BV67" s="265"/>
      <c r="BW67" s="265"/>
      <c r="BX67" s="265"/>
      <c r="BY67" s="265"/>
      <c r="BZ67" s="265"/>
      <c r="CA67" s="265"/>
      <c r="CB67" s="265"/>
      <c r="CC67" s="265"/>
      <c r="CD67" s="265"/>
      <c r="CE67" s="265"/>
      <c r="CF67" s="265"/>
      <c r="CG67" s="265"/>
      <c r="CH67" s="265"/>
      <c r="CI67" s="265"/>
      <c r="CJ67" s="265"/>
      <c r="CK67" s="265"/>
      <c r="CL67" s="265"/>
      <c r="CM67" s="265"/>
      <c r="CN67" s="265"/>
      <c r="CO67" s="265"/>
      <c r="CP67" s="265"/>
      <c r="CQ67" s="265"/>
      <c r="CR67" s="265"/>
      <c r="CS67" s="265"/>
      <c r="CT67" s="265"/>
    </row>
    <row r="68" spans="1:98" s="74" customFormat="1" ht="15" x14ac:dyDescent="0.25">
      <c r="A68" s="145"/>
      <c r="B68" s="334"/>
      <c r="C68" s="334"/>
      <c r="D68" s="334"/>
      <c r="E68" s="334"/>
      <c r="F68" s="334"/>
      <c r="G68" s="334"/>
      <c r="H68" s="334"/>
      <c r="I68" s="334"/>
      <c r="J68" s="334"/>
      <c r="K68" s="334"/>
      <c r="L68" s="334"/>
      <c r="M68" s="334"/>
      <c r="N68" s="334"/>
      <c r="O68" s="334"/>
      <c r="P68" s="334"/>
      <c r="Q68" s="334"/>
      <c r="R68" s="334"/>
      <c r="S68" s="334"/>
      <c r="T68" s="99"/>
      <c r="U68" s="99"/>
      <c r="V68" s="99"/>
      <c r="W68" s="99"/>
      <c r="X68" s="99"/>
      <c r="Y68" s="99"/>
      <c r="Z68" s="99"/>
      <c r="AA68" s="99"/>
      <c r="AB68" s="99"/>
      <c r="AC68" s="3"/>
      <c r="AD68" s="3"/>
      <c r="AE68" s="3"/>
      <c r="AF68" s="3"/>
      <c r="AG68" s="3"/>
      <c r="AH68" s="3"/>
      <c r="AI68" s="3"/>
      <c r="AJ68" s="3"/>
      <c r="AK68" s="3"/>
      <c r="AL68" s="3"/>
      <c r="AM68" s="3"/>
      <c r="AN68" s="3"/>
      <c r="AO68" s="3"/>
      <c r="AP68" s="3"/>
      <c r="AQ68" s="3"/>
      <c r="AR68" s="3"/>
      <c r="AS68" s="3"/>
      <c r="AT68" s="3"/>
      <c r="AU68" s="3"/>
      <c r="AV68" s="3"/>
      <c r="AW68" s="3"/>
      <c r="AX68" s="3"/>
      <c r="AY68" s="265"/>
      <c r="AZ68" s="265"/>
      <c r="BA68" s="265"/>
      <c r="BB68" s="265"/>
      <c r="BC68" s="265"/>
      <c r="BD68" s="265"/>
      <c r="BE68" s="265"/>
      <c r="BF68" s="265"/>
      <c r="BG68" s="265"/>
      <c r="BH68" s="265"/>
      <c r="BI68" s="265"/>
      <c r="BJ68" s="265"/>
      <c r="BK68" s="265"/>
      <c r="BL68" s="265"/>
      <c r="BM68" s="265"/>
      <c r="BN68" s="265"/>
      <c r="BO68" s="265"/>
      <c r="BP68" s="265"/>
      <c r="BQ68" s="265"/>
      <c r="BR68" s="265"/>
      <c r="BS68" s="265"/>
      <c r="BT68" s="265"/>
      <c r="BU68" s="265"/>
      <c r="BV68" s="265"/>
      <c r="BW68" s="265"/>
      <c r="BX68" s="265"/>
      <c r="BY68" s="265"/>
      <c r="BZ68" s="265"/>
      <c r="CA68" s="265"/>
      <c r="CB68" s="265"/>
      <c r="CC68" s="265"/>
      <c r="CD68" s="265"/>
      <c r="CE68" s="265"/>
      <c r="CF68" s="265"/>
      <c r="CG68" s="265"/>
      <c r="CH68" s="265"/>
      <c r="CI68" s="265"/>
      <c r="CJ68" s="265"/>
      <c r="CK68" s="265"/>
      <c r="CL68" s="265"/>
      <c r="CM68" s="265"/>
      <c r="CN68" s="265"/>
      <c r="CO68" s="265"/>
      <c r="CP68" s="265"/>
      <c r="CQ68" s="265"/>
      <c r="CR68" s="265"/>
      <c r="CS68" s="265"/>
      <c r="CT68" s="265"/>
    </row>
    <row r="69" spans="1:98" s="74" customFormat="1" ht="15" x14ac:dyDescent="0.25">
      <c r="A69" s="145"/>
      <c r="B69" s="334"/>
      <c r="C69" s="334"/>
      <c r="D69" s="334"/>
      <c r="E69" s="334"/>
      <c r="F69" s="334"/>
      <c r="G69" s="334"/>
      <c r="H69" s="334"/>
      <c r="I69" s="334"/>
      <c r="J69" s="334"/>
      <c r="K69" s="334"/>
      <c r="L69" s="334"/>
      <c r="M69" s="334"/>
      <c r="N69" s="334"/>
      <c r="O69" s="334"/>
      <c r="P69" s="334"/>
      <c r="Q69" s="334"/>
      <c r="R69" s="334"/>
      <c r="S69" s="334"/>
      <c r="T69" s="99"/>
      <c r="U69" s="99"/>
      <c r="V69" s="99"/>
      <c r="W69" s="99"/>
      <c r="X69" s="99"/>
      <c r="Y69" s="99"/>
      <c r="Z69" s="99"/>
      <c r="AA69" s="99"/>
      <c r="AB69" s="99"/>
      <c r="AC69" s="3"/>
      <c r="AD69" s="3"/>
      <c r="AE69" s="3"/>
      <c r="AF69" s="3"/>
      <c r="AG69" s="3"/>
      <c r="AH69" s="3"/>
      <c r="AI69" s="3"/>
      <c r="AJ69" s="3"/>
      <c r="AK69" s="3"/>
      <c r="AL69" s="3"/>
      <c r="AM69" s="3"/>
      <c r="AN69" s="3"/>
      <c r="AO69" s="3"/>
      <c r="AP69" s="3"/>
      <c r="AQ69" s="3"/>
      <c r="AR69" s="3"/>
      <c r="AS69" s="3"/>
      <c r="AT69" s="3"/>
      <c r="AU69" s="3"/>
      <c r="AV69" s="3"/>
      <c r="AW69" s="3"/>
      <c r="AX69" s="3"/>
      <c r="AY69" s="265"/>
      <c r="AZ69" s="265"/>
      <c r="BA69" s="265"/>
      <c r="BB69" s="265"/>
      <c r="BC69" s="265"/>
      <c r="BD69" s="265"/>
      <c r="BE69" s="265"/>
      <c r="BF69" s="265"/>
      <c r="BG69" s="265"/>
      <c r="BH69" s="265"/>
      <c r="BI69" s="265"/>
      <c r="BJ69" s="265"/>
      <c r="BK69" s="265"/>
      <c r="BL69" s="265"/>
      <c r="BM69" s="265"/>
      <c r="BN69" s="265"/>
      <c r="BO69" s="265"/>
      <c r="BP69" s="265"/>
      <c r="BQ69" s="265"/>
      <c r="BR69" s="265"/>
      <c r="BS69" s="265"/>
      <c r="BT69" s="265"/>
      <c r="BU69" s="265"/>
      <c r="BV69" s="265"/>
      <c r="BW69" s="265"/>
      <c r="BX69" s="265"/>
      <c r="BY69" s="265"/>
      <c r="BZ69" s="265"/>
      <c r="CA69" s="265"/>
      <c r="CB69" s="265"/>
      <c r="CC69" s="265"/>
      <c r="CD69" s="265"/>
      <c r="CE69" s="265"/>
      <c r="CF69" s="265"/>
      <c r="CG69" s="265"/>
      <c r="CH69" s="265"/>
      <c r="CI69" s="265"/>
      <c r="CJ69" s="265"/>
      <c r="CK69" s="265"/>
      <c r="CL69" s="265"/>
      <c r="CM69" s="265"/>
      <c r="CN69" s="265"/>
      <c r="CO69" s="265"/>
      <c r="CP69" s="265"/>
      <c r="CQ69" s="265"/>
      <c r="CR69" s="265"/>
      <c r="CS69" s="265"/>
      <c r="CT69" s="265"/>
    </row>
    <row r="70" spans="1:98" s="74" customFormat="1" ht="15" x14ac:dyDescent="0.25">
      <c r="A70" s="145"/>
      <c r="B70" s="214"/>
      <c r="C70" s="214"/>
      <c r="D70" s="214"/>
      <c r="E70" s="214"/>
      <c r="F70" s="214"/>
      <c r="G70" s="214"/>
      <c r="H70" s="214"/>
      <c r="I70" s="214"/>
      <c r="J70" s="214"/>
      <c r="K70" s="214"/>
      <c r="L70" s="214"/>
      <c r="M70" s="214"/>
      <c r="N70" s="214"/>
      <c r="O70" s="214"/>
      <c r="P70" s="214"/>
      <c r="Q70" s="214"/>
      <c r="R70" s="214"/>
      <c r="S70" s="214"/>
      <c r="T70" s="99"/>
      <c r="U70" s="99"/>
      <c r="V70" s="99"/>
      <c r="W70" s="99"/>
      <c r="X70" s="99"/>
      <c r="Y70" s="99"/>
      <c r="Z70" s="99"/>
      <c r="AA70" s="99"/>
      <c r="AB70" s="99"/>
      <c r="AC70" s="3"/>
      <c r="AD70" s="3"/>
      <c r="AE70" s="3"/>
      <c r="AF70" s="3"/>
      <c r="AG70" s="3"/>
      <c r="AH70" s="3"/>
      <c r="AI70" s="3"/>
      <c r="AJ70" s="3"/>
      <c r="AK70" s="3"/>
      <c r="AL70" s="3"/>
      <c r="AM70" s="3"/>
      <c r="AN70" s="3"/>
      <c r="AO70" s="3"/>
      <c r="AP70" s="3"/>
      <c r="AQ70" s="3"/>
      <c r="AR70" s="3"/>
      <c r="AS70" s="3"/>
      <c r="AT70" s="3"/>
      <c r="AU70" s="3"/>
      <c r="AV70" s="3"/>
      <c r="AW70" s="3"/>
      <c r="AX70" s="3"/>
      <c r="AY70" s="265"/>
      <c r="AZ70" s="265"/>
      <c r="BA70" s="265"/>
      <c r="BB70" s="265"/>
      <c r="BC70" s="265"/>
      <c r="BD70" s="265"/>
      <c r="BE70" s="265"/>
      <c r="BF70" s="265"/>
      <c r="BG70" s="265"/>
      <c r="BH70" s="265"/>
      <c r="BI70" s="265"/>
      <c r="BJ70" s="265"/>
      <c r="BK70" s="265"/>
      <c r="BL70" s="265"/>
      <c r="BM70" s="265"/>
      <c r="BN70" s="265"/>
      <c r="BO70" s="265"/>
      <c r="BP70" s="265"/>
      <c r="BQ70" s="265"/>
      <c r="BR70" s="265"/>
      <c r="BS70" s="265"/>
      <c r="BT70" s="265"/>
      <c r="BU70" s="265"/>
      <c r="BV70" s="265"/>
      <c r="BW70" s="265"/>
      <c r="BX70" s="265"/>
      <c r="BY70" s="265"/>
      <c r="BZ70" s="265"/>
      <c r="CA70" s="265"/>
      <c r="CB70" s="265"/>
      <c r="CC70" s="265"/>
      <c r="CD70" s="265"/>
      <c r="CE70" s="265"/>
      <c r="CF70" s="265"/>
      <c r="CG70" s="265"/>
      <c r="CH70" s="265"/>
      <c r="CI70" s="265"/>
      <c r="CJ70" s="265"/>
      <c r="CK70" s="265"/>
      <c r="CL70" s="265"/>
      <c r="CM70" s="265"/>
      <c r="CN70" s="265"/>
      <c r="CO70" s="265"/>
      <c r="CP70" s="265"/>
      <c r="CQ70" s="265"/>
      <c r="CR70" s="265"/>
      <c r="CS70" s="265"/>
      <c r="CT70" s="265"/>
    </row>
    <row r="71" spans="1:98" s="74" customFormat="1" ht="23.25" customHeight="1" x14ac:dyDescent="0.25">
      <c r="A71" s="145"/>
      <c r="C71" s="109"/>
      <c r="D71" s="109"/>
      <c r="E71" s="109"/>
      <c r="F71" s="109"/>
      <c r="G71" s="109"/>
      <c r="H71" s="109"/>
      <c r="I71" s="111"/>
      <c r="J71" s="111"/>
      <c r="K71" s="113"/>
      <c r="L71" s="113"/>
      <c r="M71" s="160"/>
      <c r="N71" s="159"/>
      <c r="O71" s="159"/>
      <c r="P71" s="159"/>
      <c r="Q71" s="159"/>
      <c r="R71" s="159"/>
      <c r="S71" s="159"/>
      <c r="T71" s="99"/>
      <c r="U71" s="99"/>
      <c r="V71" s="99"/>
      <c r="W71" s="99"/>
      <c r="X71" s="99"/>
      <c r="Y71" s="99"/>
      <c r="Z71" s="99"/>
      <c r="AA71" s="99"/>
      <c r="AB71" s="99"/>
      <c r="AC71" s="3"/>
      <c r="AD71" s="3"/>
      <c r="AE71" s="3"/>
      <c r="AF71" s="3"/>
      <c r="AG71" s="3"/>
      <c r="AH71" s="3"/>
      <c r="AI71" s="3"/>
      <c r="AJ71" s="3"/>
      <c r="AK71" s="3"/>
      <c r="AL71" s="3"/>
      <c r="AM71" s="3"/>
      <c r="AN71" s="3"/>
      <c r="AO71" s="3"/>
      <c r="AP71" s="3"/>
      <c r="AQ71" s="3"/>
      <c r="AR71" s="3"/>
      <c r="AS71" s="3"/>
      <c r="AT71" s="3"/>
      <c r="AU71" s="3"/>
      <c r="AV71" s="3"/>
      <c r="AW71" s="3"/>
      <c r="AX71" s="3"/>
      <c r="AY71" s="265"/>
      <c r="AZ71" s="265"/>
      <c r="BA71" s="265"/>
      <c r="BB71" s="265"/>
      <c r="BC71" s="265"/>
      <c r="BD71" s="265"/>
      <c r="BE71" s="265"/>
      <c r="BF71" s="265"/>
      <c r="BG71" s="265"/>
      <c r="BH71" s="265"/>
      <c r="BI71" s="265"/>
      <c r="BJ71" s="265"/>
      <c r="BK71" s="265"/>
      <c r="BL71" s="265"/>
      <c r="BM71" s="265"/>
      <c r="BN71" s="265"/>
      <c r="BO71" s="265"/>
      <c r="BP71" s="265"/>
      <c r="BQ71" s="265"/>
      <c r="BR71" s="265"/>
      <c r="BS71" s="265"/>
      <c r="BT71" s="265"/>
      <c r="BU71" s="265"/>
      <c r="BV71" s="265"/>
      <c r="BW71" s="265"/>
      <c r="BX71" s="265"/>
      <c r="BY71" s="265"/>
      <c r="BZ71" s="265"/>
      <c r="CA71" s="265"/>
      <c r="CB71" s="265"/>
      <c r="CC71" s="265"/>
      <c r="CD71" s="265"/>
      <c r="CE71" s="265"/>
      <c r="CF71" s="265"/>
      <c r="CG71" s="265"/>
      <c r="CH71" s="265"/>
      <c r="CI71" s="265"/>
      <c r="CJ71" s="265"/>
      <c r="CK71" s="265"/>
      <c r="CL71" s="265"/>
      <c r="CM71" s="265"/>
      <c r="CN71" s="265"/>
      <c r="CO71" s="265"/>
      <c r="CP71" s="265"/>
      <c r="CQ71" s="265"/>
      <c r="CR71" s="265"/>
      <c r="CS71" s="265"/>
      <c r="CT71" s="265"/>
    </row>
    <row r="72" spans="1:98" s="74" customFormat="1" ht="23.25" customHeight="1" x14ac:dyDescent="0.25">
      <c r="A72" s="145"/>
      <c r="B72" s="109"/>
      <c r="C72" s="109"/>
      <c r="D72" s="109"/>
      <c r="E72" s="109"/>
      <c r="F72" s="109"/>
      <c r="G72" s="109"/>
      <c r="H72" s="109"/>
      <c r="I72" s="111"/>
      <c r="J72" s="111"/>
      <c r="K72" s="113"/>
      <c r="L72" s="113"/>
      <c r="M72" s="202"/>
      <c r="N72" s="201"/>
      <c r="O72" s="201"/>
      <c r="P72" s="201"/>
      <c r="Q72" s="201"/>
      <c r="R72" s="201"/>
      <c r="S72" s="201"/>
      <c r="T72" s="99"/>
      <c r="U72" s="99"/>
      <c r="V72" s="99"/>
      <c r="W72" s="99"/>
      <c r="X72" s="99"/>
      <c r="Y72" s="99"/>
      <c r="Z72" s="99"/>
      <c r="AA72" s="99"/>
      <c r="AB72" s="99"/>
      <c r="AC72" s="3"/>
      <c r="AD72" s="3"/>
      <c r="AE72" s="3"/>
      <c r="AF72" s="3"/>
      <c r="AG72" s="3"/>
      <c r="AH72" s="3"/>
      <c r="AI72" s="3"/>
      <c r="AJ72" s="3"/>
      <c r="AK72" s="3"/>
      <c r="AL72" s="3"/>
      <c r="AM72" s="3"/>
      <c r="AN72" s="3"/>
      <c r="AO72" s="3"/>
      <c r="AP72" s="3"/>
      <c r="AQ72" s="3"/>
      <c r="AR72" s="3"/>
      <c r="AS72" s="3"/>
      <c r="AT72" s="3"/>
      <c r="AU72" s="3"/>
      <c r="AV72" s="3"/>
      <c r="AW72" s="3"/>
      <c r="AX72" s="3"/>
      <c r="AY72" s="265"/>
      <c r="AZ72" s="265"/>
      <c r="BA72" s="265"/>
      <c r="BB72" s="265"/>
      <c r="BC72" s="265"/>
      <c r="BD72" s="265"/>
      <c r="BE72" s="265"/>
      <c r="BF72" s="265"/>
      <c r="BG72" s="265"/>
      <c r="BH72" s="265"/>
      <c r="BI72" s="265"/>
      <c r="BJ72" s="265"/>
      <c r="BK72" s="265"/>
      <c r="BL72" s="265"/>
      <c r="BM72" s="265"/>
      <c r="BN72" s="265"/>
      <c r="BO72" s="265"/>
      <c r="BP72" s="265"/>
      <c r="BQ72" s="265"/>
      <c r="BR72" s="265"/>
      <c r="BS72" s="265"/>
      <c r="BT72" s="265"/>
      <c r="BU72" s="265"/>
      <c r="BV72" s="265"/>
      <c r="BW72" s="265"/>
      <c r="BX72" s="265"/>
      <c r="BY72" s="265"/>
      <c r="BZ72" s="265"/>
      <c r="CA72" s="265"/>
      <c r="CB72" s="265"/>
      <c r="CC72" s="265"/>
      <c r="CD72" s="265"/>
      <c r="CE72" s="265"/>
      <c r="CF72" s="265"/>
      <c r="CG72" s="265"/>
      <c r="CH72" s="265"/>
      <c r="CI72" s="265"/>
      <c r="CJ72" s="265"/>
      <c r="CK72" s="265"/>
      <c r="CL72" s="265"/>
      <c r="CM72" s="265"/>
      <c r="CN72" s="265"/>
      <c r="CO72" s="265"/>
      <c r="CP72" s="265"/>
      <c r="CQ72" s="265"/>
      <c r="CR72" s="265"/>
      <c r="CS72" s="265"/>
      <c r="CT72" s="265"/>
    </row>
    <row r="73" spans="1:98" s="74" customFormat="1" ht="23.25" customHeight="1" x14ac:dyDescent="0.25">
      <c r="A73" s="145"/>
      <c r="B73" s="109"/>
      <c r="C73" s="109"/>
      <c r="D73" s="109"/>
      <c r="E73" s="109"/>
      <c r="F73" s="109"/>
      <c r="G73" s="109"/>
      <c r="H73" s="109"/>
      <c r="I73" s="111"/>
      <c r="J73" s="111"/>
      <c r="K73" s="113"/>
      <c r="L73" s="113"/>
      <c r="M73" s="202"/>
      <c r="N73" s="201"/>
      <c r="O73" s="201"/>
      <c r="P73" s="201"/>
      <c r="Q73" s="201"/>
      <c r="R73" s="201"/>
      <c r="S73" s="201"/>
      <c r="T73" s="99"/>
      <c r="U73" s="99"/>
      <c r="V73" s="99"/>
      <c r="W73" s="99"/>
      <c r="X73" s="99"/>
      <c r="Y73" s="99"/>
      <c r="Z73" s="99"/>
      <c r="AA73" s="99"/>
      <c r="AB73" s="99"/>
      <c r="AC73" s="3"/>
      <c r="AD73" s="3"/>
      <c r="AE73" s="3"/>
      <c r="AF73" s="3"/>
      <c r="AG73" s="3"/>
      <c r="AH73" s="3"/>
      <c r="AI73" s="3"/>
      <c r="AJ73" s="3"/>
      <c r="AK73" s="3"/>
      <c r="AL73" s="3"/>
      <c r="AM73" s="3"/>
      <c r="AN73" s="3"/>
      <c r="AO73" s="3"/>
      <c r="AP73" s="3"/>
      <c r="AQ73" s="3"/>
      <c r="AR73" s="3"/>
      <c r="AS73" s="3"/>
      <c r="AT73" s="3"/>
      <c r="AU73" s="3"/>
      <c r="AV73" s="3"/>
      <c r="AW73" s="3"/>
      <c r="AX73" s="3"/>
      <c r="AY73" s="265"/>
      <c r="AZ73" s="265"/>
      <c r="BA73" s="265"/>
      <c r="BB73" s="265"/>
      <c r="BC73" s="265"/>
      <c r="BD73" s="265"/>
      <c r="BE73" s="265"/>
      <c r="BF73" s="265"/>
      <c r="BG73" s="265"/>
      <c r="BH73" s="265"/>
      <c r="BI73" s="265"/>
      <c r="BJ73" s="265"/>
      <c r="BK73" s="265"/>
      <c r="BL73" s="265"/>
      <c r="BM73" s="265"/>
      <c r="BN73" s="265"/>
      <c r="BO73" s="265"/>
      <c r="BP73" s="265"/>
      <c r="BQ73" s="265"/>
      <c r="BR73" s="265"/>
      <c r="BS73" s="265"/>
      <c r="BT73" s="265"/>
      <c r="BU73" s="265"/>
      <c r="BV73" s="265"/>
      <c r="BW73" s="265"/>
      <c r="BX73" s="265"/>
      <c r="BY73" s="265"/>
      <c r="BZ73" s="265"/>
      <c r="CA73" s="265"/>
      <c r="CB73" s="265"/>
      <c r="CC73" s="265"/>
      <c r="CD73" s="265"/>
      <c r="CE73" s="265"/>
      <c r="CF73" s="265"/>
      <c r="CG73" s="265"/>
      <c r="CH73" s="265"/>
      <c r="CI73" s="265"/>
      <c r="CJ73" s="265"/>
      <c r="CK73" s="265"/>
      <c r="CL73" s="265"/>
      <c r="CM73" s="265"/>
      <c r="CN73" s="265"/>
      <c r="CO73" s="265"/>
      <c r="CP73" s="265"/>
      <c r="CQ73" s="265"/>
      <c r="CR73" s="265"/>
      <c r="CS73" s="265"/>
      <c r="CT73" s="265"/>
    </row>
    <row r="74" spans="1:98" s="74" customFormat="1" ht="23.25" customHeight="1" x14ac:dyDescent="0.25">
      <c r="A74" s="145"/>
      <c r="B74" s="109"/>
      <c r="C74" s="109"/>
      <c r="D74" s="109"/>
      <c r="E74" s="109"/>
      <c r="F74" s="109"/>
      <c r="G74" s="109"/>
      <c r="H74" s="109"/>
      <c r="I74" s="111"/>
      <c r="J74" s="111"/>
      <c r="K74" s="113"/>
      <c r="L74" s="113"/>
      <c r="M74" s="202"/>
      <c r="N74" s="201"/>
      <c r="O74" s="201"/>
      <c r="P74" s="201"/>
      <c r="Q74" s="201"/>
      <c r="R74" s="201"/>
      <c r="S74" s="201"/>
      <c r="T74" s="99"/>
      <c r="U74" s="99"/>
      <c r="V74" s="99"/>
      <c r="W74" s="99"/>
      <c r="X74" s="99"/>
      <c r="Y74" s="99"/>
      <c r="Z74" s="99"/>
      <c r="AA74" s="99"/>
      <c r="AB74" s="99"/>
      <c r="AC74" s="3"/>
      <c r="AD74" s="3"/>
      <c r="AE74" s="3"/>
      <c r="AF74" s="3"/>
      <c r="AG74" s="3"/>
      <c r="AH74" s="3"/>
      <c r="AI74" s="3"/>
      <c r="AJ74" s="3"/>
      <c r="AK74" s="3"/>
      <c r="AL74" s="3"/>
      <c r="AM74" s="3"/>
      <c r="AN74" s="3"/>
      <c r="AO74" s="3"/>
      <c r="AP74" s="3"/>
      <c r="AQ74" s="3"/>
      <c r="AR74" s="3"/>
      <c r="AS74" s="3"/>
      <c r="AT74" s="3"/>
      <c r="AU74" s="3"/>
      <c r="AV74" s="3"/>
      <c r="AW74" s="3"/>
      <c r="AX74" s="3"/>
      <c r="AY74" s="265"/>
      <c r="AZ74" s="265"/>
      <c r="BA74" s="265"/>
      <c r="BB74" s="265"/>
      <c r="BC74" s="265"/>
      <c r="BD74" s="265"/>
      <c r="BE74" s="265"/>
      <c r="BF74" s="265"/>
      <c r="BG74" s="265"/>
      <c r="BH74" s="265"/>
      <c r="BI74" s="265"/>
      <c r="BJ74" s="265"/>
      <c r="BK74" s="265"/>
      <c r="BL74" s="265"/>
      <c r="BM74" s="265"/>
      <c r="BN74" s="265"/>
      <c r="BO74" s="265"/>
      <c r="BP74" s="265"/>
      <c r="BQ74" s="265"/>
      <c r="BR74" s="265"/>
      <c r="BS74" s="265"/>
      <c r="BT74" s="265"/>
      <c r="BU74" s="265"/>
      <c r="BV74" s="265"/>
      <c r="BW74" s="265"/>
      <c r="BX74" s="265"/>
      <c r="BY74" s="265"/>
      <c r="BZ74" s="265"/>
      <c r="CA74" s="265"/>
      <c r="CB74" s="265"/>
      <c r="CC74" s="265"/>
      <c r="CD74" s="265"/>
      <c r="CE74" s="265"/>
      <c r="CF74" s="265"/>
      <c r="CG74" s="265"/>
      <c r="CH74" s="265"/>
      <c r="CI74" s="265"/>
      <c r="CJ74" s="265"/>
      <c r="CK74" s="265"/>
      <c r="CL74" s="265"/>
      <c r="CM74" s="265"/>
      <c r="CN74" s="265"/>
      <c r="CO74" s="265"/>
      <c r="CP74" s="265"/>
      <c r="CQ74" s="265"/>
      <c r="CR74" s="265"/>
      <c r="CS74" s="265"/>
      <c r="CT74" s="265"/>
    </row>
    <row r="75" spans="1:98" s="74" customFormat="1" ht="23.25" customHeight="1" x14ac:dyDescent="0.25">
      <c r="A75" s="145"/>
      <c r="B75" s="109"/>
      <c r="C75" s="109"/>
      <c r="D75" s="109"/>
      <c r="E75" s="109"/>
      <c r="F75" s="109"/>
      <c r="G75" s="109"/>
      <c r="H75" s="109"/>
      <c r="I75" s="111"/>
      <c r="J75" s="111"/>
      <c r="K75" s="113"/>
      <c r="L75" s="113"/>
      <c r="M75" s="202"/>
      <c r="N75" s="201"/>
      <c r="O75" s="201"/>
      <c r="P75" s="201"/>
      <c r="Q75" s="201"/>
      <c r="R75" s="201"/>
      <c r="S75" s="201"/>
      <c r="T75" s="99"/>
      <c r="U75" s="99"/>
      <c r="V75" s="99"/>
      <c r="W75" s="99"/>
      <c r="X75" s="99"/>
      <c r="Y75" s="99"/>
      <c r="Z75" s="99"/>
      <c r="AA75" s="99"/>
      <c r="AB75" s="99"/>
      <c r="AC75" s="3"/>
      <c r="AD75" s="3"/>
      <c r="AE75" s="3"/>
      <c r="AF75" s="3"/>
      <c r="AG75" s="3"/>
      <c r="AH75" s="3"/>
      <c r="AI75" s="3"/>
      <c r="AJ75" s="3"/>
      <c r="AK75" s="3"/>
      <c r="AL75" s="3"/>
      <c r="AM75" s="3"/>
      <c r="AN75" s="3"/>
      <c r="AO75" s="3"/>
      <c r="AP75" s="3"/>
      <c r="AQ75" s="3"/>
      <c r="AR75" s="3"/>
      <c r="AS75" s="3"/>
      <c r="AT75" s="3"/>
      <c r="AU75" s="3"/>
      <c r="AV75" s="3"/>
      <c r="AW75" s="3"/>
      <c r="AX75" s="3"/>
      <c r="AY75" s="265"/>
      <c r="AZ75" s="265"/>
      <c r="BA75" s="265"/>
      <c r="BB75" s="265"/>
      <c r="BC75" s="265"/>
      <c r="BD75" s="265"/>
      <c r="BE75" s="265"/>
      <c r="BF75" s="265"/>
      <c r="BG75" s="265"/>
      <c r="BH75" s="265"/>
      <c r="BI75" s="265"/>
      <c r="BJ75" s="265"/>
      <c r="BK75" s="265"/>
      <c r="BL75" s="265"/>
      <c r="BM75" s="265"/>
      <c r="BN75" s="265"/>
      <c r="BO75" s="265"/>
      <c r="BP75" s="265"/>
      <c r="BQ75" s="265"/>
      <c r="BR75" s="265"/>
      <c r="BS75" s="265"/>
      <c r="BT75" s="265"/>
      <c r="BU75" s="265"/>
      <c r="BV75" s="265"/>
      <c r="BW75" s="265"/>
      <c r="BX75" s="265"/>
      <c r="BY75" s="265"/>
      <c r="BZ75" s="265"/>
      <c r="CA75" s="265"/>
      <c r="CB75" s="265"/>
      <c r="CC75" s="265"/>
      <c r="CD75" s="265"/>
      <c r="CE75" s="265"/>
      <c r="CF75" s="265"/>
      <c r="CG75" s="265"/>
      <c r="CH75" s="265"/>
      <c r="CI75" s="265"/>
      <c r="CJ75" s="265"/>
      <c r="CK75" s="265"/>
      <c r="CL75" s="265"/>
      <c r="CM75" s="265"/>
      <c r="CN75" s="265"/>
      <c r="CO75" s="265"/>
      <c r="CP75" s="265"/>
      <c r="CQ75" s="265"/>
      <c r="CR75" s="265"/>
      <c r="CS75" s="265"/>
      <c r="CT75" s="265"/>
    </row>
    <row r="76" spans="1:98" s="74" customFormat="1" ht="23.25" customHeight="1" x14ac:dyDescent="0.25">
      <c r="A76" s="145"/>
      <c r="B76" s="109"/>
      <c r="C76" s="109"/>
      <c r="D76" s="109"/>
      <c r="E76" s="109"/>
      <c r="F76" s="109"/>
      <c r="G76" s="109"/>
      <c r="H76" s="109"/>
      <c r="I76" s="111"/>
      <c r="J76" s="111"/>
      <c r="K76" s="113"/>
      <c r="L76" s="113"/>
      <c r="M76" s="202"/>
      <c r="N76" s="201"/>
      <c r="O76" s="201"/>
      <c r="P76" s="201"/>
      <c r="Q76" s="201"/>
      <c r="R76" s="201"/>
      <c r="S76" s="201"/>
      <c r="T76" s="99"/>
      <c r="U76" s="99"/>
      <c r="V76" s="99"/>
      <c r="W76" s="99"/>
      <c r="X76" s="99"/>
      <c r="Y76" s="99"/>
      <c r="Z76" s="99"/>
      <c r="AA76" s="99"/>
      <c r="AB76" s="99"/>
      <c r="AC76" s="3"/>
      <c r="AD76" s="3"/>
      <c r="AE76" s="3"/>
      <c r="AF76" s="3"/>
      <c r="AG76" s="3"/>
      <c r="AH76" s="3"/>
      <c r="AI76" s="3"/>
      <c r="AJ76" s="3"/>
      <c r="AK76" s="3"/>
      <c r="AL76" s="3"/>
      <c r="AM76" s="3"/>
      <c r="AN76" s="3"/>
      <c r="AO76" s="3"/>
      <c r="AP76" s="3"/>
      <c r="AQ76" s="3"/>
      <c r="AR76" s="3"/>
      <c r="AS76" s="3"/>
      <c r="AT76" s="3"/>
      <c r="AU76" s="3"/>
      <c r="AV76" s="3"/>
      <c r="AW76" s="3"/>
      <c r="AX76" s="3"/>
      <c r="AY76" s="265"/>
      <c r="AZ76" s="265"/>
      <c r="BA76" s="265"/>
      <c r="BB76" s="265"/>
      <c r="BC76" s="265"/>
      <c r="BD76" s="265"/>
      <c r="BE76" s="265"/>
      <c r="BF76" s="265"/>
      <c r="BG76" s="265"/>
      <c r="BH76" s="265"/>
      <c r="BI76" s="265"/>
      <c r="BJ76" s="265"/>
      <c r="BK76" s="265"/>
      <c r="BL76" s="265"/>
      <c r="BM76" s="265"/>
      <c r="BN76" s="265"/>
      <c r="BO76" s="265"/>
      <c r="BP76" s="265"/>
      <c r="BQ76" s="265"/>
      <c r="BR76" s="265"/>
      <c r="BS76" s="265"/>
      <c r="BT76" s="265"/>
      <c r="BU76" s="265"/>
      <c r="BV76" s="265"/>
      <c r="BW76" s="265"/>
      <c r="BX76" s="265"/>
      <c r="BY76" s="265"/>
      <c r="BZ76" s="265"/>
      <c r="CA76" s="265"/>
      <c r="CB76" s="265"/>
      <c r="CC76" s="265"/>
      <c r="CD76" s="265"/>
      <c r="CE76" s="265"/>
      <c r="CF76" s="265"/>
      <c r="CG76" s="265"/>
      <c r="CH76" s="265"/>
      <c r="CI76" s="265"/>
      <c r="CJ76" s="265"/>
      <c r="CK76" s="265"/>
      <c r="CL76" s="265"/>
      <c r="CM76" s="265"/>
      <c r="CN76" s="265"/>
      <c r="CO76" s="265"/>
      <c r="CP76" s="265"/>
      <c r="CQ76" s="265"/>
      <c r="CR76" s="265"/>
      <c r="CS76" s="265"/>
      <c r="CT76" s="265"/>
    </row>
    <row r="77" spans="1:98" s="74" customFormat="1" ht="23.25" customHeight="1" x14ac:dyDescent="0.25">
      <c r="A77" s="145"/>
      <c r="B77" s="109"/>
      <c r="C77" s="109"/>
      <c r="D77" s="109"/>
      <c r="E77" s="109"/>
      <c r="F77" s="109"/>
      <c r="G77" s="109"/>
      <c r="H77" s="109"/>
      <c r="I77" s="111"/>
      <c r="J77" s="111"/>
      <c r="K77" s="113"/>
      <c r="L77" s="113"/>
      <c r="M77" s="202"/>
      <c r="N77" s="201"/>
      <c r="O77" s="201"/>
      <c r="P77" s="201"/>
      <c r="Q77" s="201"/>
      <c r="R77" s="201"/>
      <c r="S77" s="201"/>
      <c r="T77" s="99"/>
      <c r="U77" s="99"/>
      <c r="V77" s="99"/>
      <c r="W77" s="99"/>
      <c r="X77" s="99"/>
      <c r="Y77" s="99"/>
      <c r="Z77" s="99"/>
      <c r="AA77" s="99"/>
      <c r="AB77" s="99"/>
      <c r="AC77" s="3"/>
      <c r="AD77" s="3"/>
      <c r="AE77" s="3"/>
      <c r="AF77" s="3"/>
      <c r="AG77" s="3"/>
      <c r="AH77" s="3"/>
      <c r="AI77" s="3"/>
      <c r="AJ77" s="3"/>
      <c r="AK77" s="3"/>
      <c r="AL77" s="3"/>
      <c r="AM77" s="3"/>
      <c r="AN77" s="3"/>
      <c r="AO77" s="3"/>
      <c r="AP77" s="3"/>
      <c r="AQ77" s="3"/>
      <c r="AR77" s="3"/>
      <c r="AS77" s="3"/>
      <c r="AT77" s="3"/>
      <c r="AU77" s="3"/>
      <c r="AV77" s="3"/>
      <c r="AW77" s="3"/>
      <c r="AX77" s="3"/>
      <c r="AY77" s="265"/>
      <c r="AZ77" s="265"/>
      <c r="BA77" s="265"/>
      <c r="BB77" s="265"/>
      <c r="BC77" s="265"/>
      <c r="BD77" s="265"/>
      <c r="BE77" s="265"/>
      <c r="BF77" s="265"/>
      <c r="BG77" s="265"/>
      <c r="BH77" s="265"/>
      <c r="BI77" s="265"/>
      <c r="BJ77" s="265"/>
      <c r="BK77" s="265"/>
      <c r="BL77" s="265"/>
      <c r="BM77" s="265"/>
      <c r="BN77" s="265"/>
      <c r="BO77" s="265"/>
      <c r="BP77" s="265"/>
      <c r="BQ77" s="265"/>
      <c r="BR77" s="265"/>
      <c r="BS77" s="265"/>
      <c r="BT77" s="265"/>
      <c r="BU77" s="265"/>
      <c r="BV77" s="265"/>
      <c r="BW77" s="265"/>
      <c r="BX77" s="265"/>
      <c r="BY77" s="265"/>
      <c r="BZ77" s="265"/>
      <c r="CA77" s="265"/>
      <c r="CB77" s="265"/>
      <c r="CC77" s="265"/>
      <c r="CD77" s="265"/>
      <c r="CE77" s="265"/>
      <c r="CF77" s="265"/>
      <c r="CG77" s="265"/>
      <c r="CH77" s="265"/>
      <c r="CI77" s="265"/>
      <c r="CJ77" s="265"/>
      <c r="CK77" s="265"/>
      <c r="CL77" s="265"/>
      <c r="CM77" s="265"/>
      <c r="CN77" s="265"/>
      <c r="CO77" s="265"/>
      <c r="CP77" s="265"/>
      <c r="CQ77" s="265"/>
      <c r="CR77" s="265"/>
      <c r="CS77" s="265"/>
      <c r="CT77" s="265"/>
    </row>
    <row r="78" spans="1:98" s="74" customFormat="1" ht="23.25" customHeight="1" x14ac:dyDescent="0.25">
      <c r="A78" s="145"/>
      <c r="B78" s="109"/>
      <c r="C78" s="109"/>
      <c r="D78" s="109"/>
      <c r="E78" s="109"/>
      <c r="F78" s="109"/>
      <c r="G78" s="109"/>
      <c r="H78" s="109"/>
      <c r="I78" s="111"/>
      <c r="J78" s="111"/>
      <c r="K78" s="113"/>
      <c r="L78" s="113"/>
      <c r="M78" s="202"/>
      <c r="N78" s="201"/>
      <c r="O78" s="201"/>
      <c r="P78" s="201"/>
      <c r="Q78" s="201"/>
      <c r="R78" s="201"/>
      <c r="S78" s="201"/>
      <c r="T78" s="99"/>
      <c r="U78" s="99"/>
      <c r="V78" s="99"/>
      <c r="W78" s="99"/>
      <c r="X78" s="99"/>
      <c r="Y78" s="99"/>
      <c r="Z78" s="99"/>
      <c r="AA78" s="99"/>
      <c r="AB78" s="99"/>
      <c r="AC78" s="3"/>
      <c r="AD78" s="3"/>
      <c r="AE78" s="3"/>
      <c r="AF78" s="3"/>
      <c r="AG78" s="3"/>
      <c r="AH78" s="3"/>
      <c r="AI78" s="3"/>
      <c r="AJ78" s="3"/>
      <c r="AK78" s="3"/>
      <c r="AL78" s="3"/>
      <c r="AM78" s="3"/>
      <c r="AN78" s="3"/>
      <c r="AO78" s="3"/>
      <c r="AP78" s="3"/>
      <c r="AQ78" s="3"/>
      <c r="AR78" s="3"/>
      <c r="AS78" s="3"/>
      <c r="AT78" s="3"/>
      <c r="AU78" s="3"/>
      <c r="AV78" s="3"/>
      <c r="AW78" s="3"/>
      <c r="AX78" s="3"/>
      <c r="AY78" s="265"/>
      <c r="AZ78" s="265"/>
      <c r="BA78" s="265"/>
      <c r="BB78" s="265"/>
      <c r="BC78" s="265"/>
      <c r="BD78" s="265"/>
      <c r="BE78" s="265"/>
      <c r="BF78" s="265"/>
      <c r="BG78" s="265"/>
      <c r="BH78" s="265"/>
      <c r="BI78" s="265"/>
      <c r="BJ78" s="265"/>
      <c r="BK78" s="265"/>
      <c r="BL78" s="265"/>
      <c r="BM78" s="265"/>
      <c r="BN78" s="265"/>
      <c r="BO78" s="265"/>
      <c r="BP78" s="265"/>
      <c r="BQ78" s="265"/>
      <c r="BR78" s="265"/>
      <c r="BS78" s="265"/>
      <c r="BT78" s="265"/>
      <c r="BU78" s="265"/>
      <c r="BV78" s="265"/>
      <c r="BW78" s="265"/>
      <c r="BX78" s="265"/>
      <c r="BY78" s="265"/>
      <c r="BZ78" s="265"/>
      <c r="CA78" s="265"/>
      <c r="CB78" s="265"/>
      <c r="CC78" s="265"/>
      <c r="CD78" s="265"/>
      <c r="CE78" s="265"/>
      <c r="CF78" s="265"/>
      <c r="CG78" s="265"/>
      <c r="CH78" s="265"/>
      <c r="CI78" s="265"/>
      <c r="CJ78" s="265"/>
      <c r="CK78" s="265"/>
      <c r="CL78" s="265"/>
      <c r="CM78" s="265"/>
      <c r="CN78" s="265"/>
      <c r="CO78" s="265"/>
      <c r="CP78" s="265"/>
      <c r="CQ78" s="265"/>
      <c r="CR78" s="265"/>
      <c r="CS78" s="265"/>
      <c r="CT78" s="265"/>
    </row>
    <row r="79" spans="1:98" s="74" customFormat="1" ht="23.25" customHeight="1" x14ac:dyDescent="0.25">
      <c r="A79" s="145"/>
      <c r="B79" s="109"/>
      <c r="C79" s="109"/>
      <c r="D79" s="109"/>
      <c r="E79" s="109"/>
      <c r="F79" s="109"/>
      <c r="G79" s="109"/>
      <c r="H79" s="109"/>
      <c r="I79" s="111"/>
      <c r="J79" s="111"/>
      <c r="K79" s="113"/>
      <c r="L79" s="113"/>
      <c r="M79" s="202"/>
      <c r="N79" s="201"/>
      <c r="O79" s="201"/>
      <c r="P79" s="201"/>
      <c r="Q79" s="201"/>
      <c r="R79" s="201"/>
      <c r="S79" s="201"/>
      <c r="T79" s="99"/>
      <c r="U79" s="99"/>
      <c r="V79" s="99"/>
      <c r="W79" s="99"/>
      <c r="X79" s="99"/>
      <c r="Y79" s="99"/>
      <c r="Z79" s="99"/>
      <c r="AA79" s="99"/>
      <c r="AB79" s="99"/>
      <c r="AC79" s="3"/>
      <c r="AD79" s="3"/>
      <c r="AE79" s="3"/>
      <c r="AF79" s="3"/>
      <c r="AG79" s="3"/>
      <c r="AH79" s="3"/>
      <c r="AI79" s="3"/>
      <c r="AJ79" s="3"/>
      <c r="AK79" s="3"/>
      <c r="AL79" s="3"/>
      <c r="AM79" s="3"/>
      <c r="AN79" s="3"/>
      <c r="AO79" s="3"/>
      <c r="AP79" s="3"/>
      <c r="AQ79" s="3"/>
      <c r="AR79" s="3"/>
      <c r="AS79" s="3"/>
      <c r="AT79" s="3"/>
      <c r="AU79" s="3"/>
      <c r="AV79" s="3"/>
      <c r="AW79" s="3"/>
      <c r="AX79" s="3"/>
      <c r="AY79" s="265"/>
      <c r="AZ79" s="265"/>
      <c r="BA79" s="265"/>
      <c r="BB79" s="265"/>
      <c r="BC79" s="265"/>
      <c r="BD79" s="265"/>
      <c r="BE79" s="265"/>
      <c r="BF79" s="265"/>
      <c r="BG79" s="265"/>
      <c r="BH79" s="265"/>
      <c r="BI79" s="265"/>
      <c r="BJ79" s="265"/>
      <c r="BK79" s="265"/>
      <c r="BL79" s="265"/>
      <c r="BM79" s="265"/>
      <c r="BN79" s="265"/>
      <c r="BO79" s="265"/>
      <c r="BP79" s="265"/>
      <c r="BQ79" s="265"/>
      <c r="BR79" s="265"/>
      <c r="BS79" s="265"/>
      <c r="BT79" s="265"/>
      <c r="BU79" s="265"/>
      <c r="BV79" s="265"/>
      <c r="BW79" s="265"/>
      <c r="BX79" s="265"/>
      <c r="BY79" s="265"/>
      <c r="BZ79" s="265"/>
      <c r="CA79" s="265"/>
      <c r="CB79" s="265"/>
      <c r="CC79" s="265"/>
      <c r="CD79" s="265"/>
      <c r="CE79" s="265"/>
      <c r="CF79" s="265"/>
      <c r="CG79" s="265"/>
      <c r="CH79" s="265"/>
      <c r="CI79" s="265"/>
      <c r="CJ79" s="265"/>
      <c r="CK79" s="265"/>
      <c r="CL79" s="265"/>
      <c r="CM79" s="265"/>
      <c r="CN79" s="265"/>
      <c r="CO79" s="265"/>
      <c r="CP79" s="265"/>
      <c r="CQ79" s="265"/>
      <c r="CR79" s="265"/>
      <c r="CS79" s="265"/>
      <c r="CT79" s="265"/>
    </row>
    <row r="80" spans="1:98" s="74" customFormat="1" ht="24.75" customHeight="1" x14ac:dyDescent="0.25">
      <c r="A80" s="137"/>
      <c r="B80" s="335" t="s">
        <v>82</v>
      </c>
      <c r="C80" s="335"/>
      <c r="D80" s="335"/>
      <c r="E80" s="335"/>
      <c r="F80" s="335"/>
      <c r="G80" s="335"/>
      <c r="H80" s="335"/>
      <c r="I80" s="335"/>
      <c r="J80" s="335"/>
      <c r="K80" s="335"/>
      <c r="L80" s="335"/>
      <c r="M80" s="335"/>
      <c r="N80" s="335"/>
      <c r="O80" s="335"/>
      <c r="P80" s="335"/>
      <c r="Q80" s="335"/>
      <c r="R80" s="335"/>
      <c r="S80" s="335"/>
      <c r="T80" s="99"/>
      <c r="U80" s="99"/>
      <c r="V80" s="99"/>
      <c r="W80" s="99"/>
      <c r="X80" s="99"/>
      <c r="Y80" s="99"/>
      <c r="Z80" s="99"/>
      <c r="AA80" s="99"/>
      <c r="AB80" s="99"/>
      <c r="AC80" s="3"/>
      <c r="AD80" s="3"/>
      <c r="AE80" s="3"/>
      <c r="AF80" s="3"/>
      <c r="AG80" s="3"/>
      <c r="AH80" s="3"/>
      <c r="AI80" s="3"/>
      <c r="AJ80" s="3"/>
      <c r="AK80" s="3"/>
      <c r="AL80" s="3"/>
      <c r="AM80" s="3"/>
      <c r="AN80" s="3"/>
      <c r="AO80" s="3"/>
      <c r="AP80" s="3"/>
      <c r="AQ80" s="3"/>
      <c r="AR80" s="3"/>
      <c r="AS80" s="3"/>
      <c r="AT80" s="3"/>
      <c r="AU80" s="3"/>
      <c r="AV80" s="3"/>
      <c r="AW80" s="3"/>
      <c r="AX80" s="3"/>
      <c r="AY80" s="265"/>
      <c r="AZ80" s="265"/>
      <c r="BA80" s="265"/>
      <c r="BB80" s="265"/>
      <c r="BC80" s="265"/>
      <c r="BD80" s="265"/>
      <c r="BE80" s="265"/>
      <c r="BF80" s="265"/>
      <c r="BG80" s="265"/>
      <c r="BH80" s="265"/>
      <c r="BI80" s="265"/>
      <c r="BJ80" s="265"/>
      <c r="BK80" s="265"/>
      <c r="BL80" s="265"/>
      <c r="BM80" s="265"/>
      <c r="BN80" s="265"/>
      <c r="BO80" s="265"/>
      <c r="BP80" s="265"/>
      <c r="BQ80" s="265"/>
      <c r="BR80" s="265"/>
      <c r="BS80" s="265"/>
      <c r="BT80" s="265"/>
      <c r="BU80" s="265"/>
      <c r="BV80" s="265"/>
      <c r="BW80" s="265"/>
      <c r="BX80" s="265"/>
      <c r="BY80" s="265"/>
      <c r="BZ80" s="265"/>
      <c r="CA80" s="265"/>
      <c r="CB80" s="265"/>
      <c r="CC80" s="265"/>
      <c r="CD80" s="265"/>
      <c r="CE80" s="265"/>
      <c r="CF80" s="265"/>
      <c r="CG80" s="265"/>
      <c r="CH80" s="265"/>
      <c r="CI80" s="265"/>
      <c r="CJ80" s="265"/>
      <c r="CK80" s="265"/>
      <c r="CL80" s="265"/>
      <c r="CM80" s="265"/>
      <c r="CN80" s="265"/>
      <c r="CO80" s="265"/>
      <c r="CP80" s="265"/>
      <c r="CQ80" s="265"/>
      <c r="CR80" s="265"/>
      <c r="CS80" s="265"/>
      <c r="CT80" s="265"/>
    </row>
    <row r="81" spans="1:98" s="74" customFormat="1" ht="23.25" customHeight="1" x14ac:dyDescent="0.25">
      <c r="A81" s="137"/>
      <c r="B81" s="335"/>
      <c r="C81" s="335"/>
      <c r="D81" s="335"/>
      <c r="E81" s="335"/>
      <c r="F81" s="335"/>
      <c r="G81" s="335"/>
      <c r="H81" s="335"/>
      <c r="I81" s="335"/>
      <c r="J81" s="335"/>
      <c r="K81" s="335"/>
      <c r="L81" s="335"/>
      <c r="M81" s="335"/>
      <c r="N81" s="335"/>
      <c r="O81" s="335"/>
      <c r="P81" s="335"/>
      <c r="Q81" s="335"/>
      <c r="R81" s="335"/>
      <c r="S81" s="335"/>
      <c r="T81" s="99"/>
      <c r="U81" s="99"/>
      <c r="V81" s="99"/>
      <c r="W81" s="99"/>
      <c r="X81" s="99"/>
      <c r="Y81" s="99"/>
      <c r="Z81" s="99"/>
      <c r="AA81" s="99"/>
      <c r="AB81" s="99"/>
      <c r="AC81" s="3"/>
      <c r="AD81" s="3"/>
      <c r="AE81" s="3"/>
      <c r="AF81" s="3"/>
      <c r="AG81" s="3"/>
      <c r="AH81" s="3"/>
      <c r="AI81" s="3"/>
      <c r="AJ81" s="3"/>
      <c r="AK81" s="3"/>
      <c r="AL81" s="3"/>
      <c r="AM81" s="3"/>
      <c r="AN81" s="3"/>
      <c r="AO81" s="3"/>
      <c r="AP81" s="3"/>
      <c r="AQ81" s="3"/>
      <c r="AR81" s="3"/>
      <c r="AS81" s="3"/>
      <c r="AT81" s="3"/>
      <c r="AU81" s="3"/>
      <c r="AV81" s="3"/>
      <c r="AW81" s="3"/>
      <c r="AX81" s="3"/>
      <c r="AY81" s="265"/>
      <c r="AZ81" s="265"/>
      <c r="BA81" s="265"/>
      <c r="BB81" s="265"/>
      <c r="BC81" s="265"/>
      <c r="BD81" s="265"/>
      <c r="BE81" s="265"/>
      <c r="BF81" s="265"/>
      <c r="BG81" s="265"/>
      <c r="BH81" s="265"/>
      <c r="BI81" s="265"/>
      <c r="BJ81" s="265"/>
      <c r="BK81" s="265"/>
      <c r="BL81" s="265"/>
      <c r="BM81" s="265"/>
      <c r="BN81" s="265"/>
      <c r="BO81" s="265"/>
      <c r="BP81" s="265"/>
      <c r="BQ81" s="265"/>
      <c r="BR81" s="265"/>
      <c r="BS81" s="265"/>
      <c r="BT81" s="265"/>
      <c r="BU81" s="265"/>
      <c r="BV81" s="265"/>
      <c r="BW81" s="265"/>
      <c r="BX81" s="265"/>
      <c r="BY81" s="265"/>
      <c r="BZ81" s="265"/>
      <c r="CA81" s="265"/>
      <c r="CB81" s="265"/>
      <c r="CC81" s="265"/>
      <c r="CD81" s="265"/>
      <c r="CE81" s="265"/>
      <c r="CF81" s="265"/>
      <c r="CG81" s="265"/>
      <c r="CH81" s="265"/>
      <c r="CI81" s="265"/>
      <c r="CJ81" s="265"/>
      <c r="CK81" s="265"/>
      <c r="CL81" s="265"/>
      <c r="CM81" s="265"/>
      <c r="CN81" s="265"/>
      <c r="CO81" s="265"/>
      <c r="CP81" s="265"/>
      <c r="CQ81" s="265"/>
      <c r="CR81" s="265"/>
      <c r="CS81" s="265"/>
      <c r="CT81" s="265"/>
    </row>
    <row r="82" spans="1:98" s="74" customFormat="1" ht="15" x14ac:dyDescent="0.25">
      <c r="A82" s="137"/>
      <c r="B82" s="114"/>
      <c r="C82" s="111"/>
      <c r="D82" s="111"/>
      <c r="E82" s="111"/>
      <c r="F82" s="111"/>
      <c r="G82" s="111"/>
      <c r="H82" s="111"/>
      <c r="I82" s="109"/>
      <c r="J82" s="109"/>
      <c r="K82" s="115"/>
      <c r="L82" s="114"/>
      <c r="M82" s="160"/>
      <c r="N82" s="159"/>
      <c r="O82" s="159"/>
      <c r="P82" s="159"/>
      <c r="Q82" s="159"/>
      <c r="R82" s="159"/>
      <c r="S82" s="159"/>
      <c r="T82" s="99"/>
      <c r="U82" s="99"/>
      <c r="V82" s="99"/>
      <c r="W82" s="99"/>
      <c r="X82" s="99"/>
      <c r="Y82" s="99"/>
      <c r="Z82" s="99"/>
      <c r="AA82" s="99"/>
      <c r="AB82" s="99"/>
      <c r="AC82" s="3"/>
      <c r="AD82" s="3"/>
      <c r="AE82" s="3"/>
      <c r="AF82" s="3"/>
      <c r="AG82" s="3"/>
      <c r="AH82" s="3"/>
      <c r="AI82" s="3"/>
      <c r="AJ82" s="3"/>
      <c r="AK82" s="3"/>
      <c r="AL82" s="3"/>
      <c r="AM82" s="3"/>
      <c r="AN82" s="3"/>
      <c r="AO82" s="3"/>
      <c r="AP82" s="3"/>
      <c r="AQ82" s="3"/>
      <c r="AR82" s="3"/>
      <c r="AS82" s="3"/>
      <c r="AT82" s="3"/>
      <c r="AU82" s="3"/>
      <c r="AV82" s="3"/>
      <c r="AW82" s="3"/>
      <c r="AX82" s="3"/>
      <c r="AY82" s="265"/>
      <c r="AZ82" s="265"/>
      <c r="BA82" s="265"/>
      <c r="BB82" s="265"/>
      <c r="BC82" s="265"/>
      <c r="BD82" s="265"/>
      <c r="BE82" s="265"/>
      <c r="BF82" s="265"/>
      <c r="BG82" s="265"/>
      <c r="BH82" s="265"/>
      <c r="BI82" s="265"/>
      <c r="BJ82" s="265"/>
      <c r="BK82" s="265"/>
      <c r="BL82" s="265"/>
      <c r="BM82" s="265"/>
      <c r="BN82" s="265"/>
      <c r="BO82" s="265"/>
      <c r="BP82" s="265"/>
      <c r="BQ82" s="265"/>
      <c r="BR82" s="265"/>
      <c r="BS82" s="265"/>
      <c r="BT82" s="265"/>
      <c r="BU82" s="265"/>
      <c r="BV82" s="265"/>
      <c r="BW82" s="265"/>
      <c r="BX82" s="265"/>
      <c r="BY82" s="265"/>
      <c r="BZ82" s="265"/>
      <c r="CA82" s="265"/>
      <c r="CB82" s="265"/>
      <c r="CC82" s="265"/>
      <c r="CD82" s="265"/>
      <c r="CE82" s="265"/>
      <c r="CF82" s="265"/>
      <c r="CG82" s="265"/>
      <c r="CH82" s="265"/>
      <c r="CI82" s="265"/>
      <c r="CJ82" s="265"/>
      <c r="CK82" s="265"/>
      <c r="CL82" s="265"/>
      <c r="CM82" s="265"/>
      <c r="CN82" s="265"/>
      <c r="CO82" s="265"/>
      <c r="CP82" s="265"/>
      <c r="CQ82" s="265"/>
      <c r="CR82" s="265"/>
      <c r="CS82" s="265"/>
      <c r="CT82" s="265"/>
    </row>
    <row r="83" spans="1:98" s="74" customFormat="1" ht="15" x14ac:dyDescent="0.25">
      <c r="A83" s="145"/>
      <c r="B83" s="114"/>
      <c r="C83" s="114"/>
      <c r="D83" s="114"/>
      <c r="E83" s="114"/>
      <c r="F83" s="114"/>
      <c r="G83" s="114"/>
      <c r="H83" s="114"/>
      <c r="I83" s="111"/>
      <c r="J83" s="111"/>
      <c r="K83" s="114"/>
      <c r="L83" s="114"/>
      <c r="M83" s="114"/>
      <c r="N83" s="160"/>
      <c r="O83" s="160"/>
      <c r="P83" s="160"/>
      <c r="Q83" s="160"/>
      <c r="R83" s="160"/>
      <c r="S83" s="160"/>
      <c r="T83" s="99"/>
      <c r="U83" s="99"/>
      <c r="V83" s="99"/>
      <c r="W83" s="99"/>
      <c r="X83" s="99"/>
      <c r="Y83" s="99"/>
      <c r="Z83" s="99"/>
      <c r="AA83" s="99"/>
      <c r="AB83" s="99"/>
      <c r="AC83" s="3"/>
      <c r="AD83" s="3"/>
      <c r="AE83" s="3"/>
      <c r="AF83" s="3"/>
      <c r="AG83" s="3"/>
      <c r="AH83" s="3"/>
      <c r="AI83" s="3"/>
      <c r="AJ83" s="3"/>
      <c r="AK83" s="3"/>
      <c r="AL83" s="3"/>
      <c r="AM83" s="3"/>
      <c r="AN83" s="3"/>
      <c r="AO83" s="3"/>
      <c r="AP83" s="3"/>
      <c r="AQ83" s="3"/>
      <c r="AR83" s="3"/>
      <c r="AS83" s="3"/>
      <c r="AT83" s="3"/>
      <c r="AU83" s="3"/>
      <c r="AV83" s="3"/>
      <c r="AW83" s="3"/>
      <c r="AX83" s="3"/>
      <c r="AY83" s="265"/>
      <c r="AZ83" s="265"/>
      <c r="BA83" s="265"/>
      <c r="BB83" s="265"/>
      <c r="BC83" s="265"/>
      <c r="BD83" s="265"/>
      <c r="BE83" s="265"/>
      <c r="BF83" s="265"/>
      <c r="BG83" s="265"/>
      <c r="BH83" s="265"/>
      <c r="BI83" s="265"/>
      <c r="BJ83" s="265"/>
      <c r="BK83" s="265"/>
      <c r="BL83" s="265"/>
      <c r="BM83" s="265"/>
      <c r="BN83" s="265"/>
      <c r="BO83" s="265"/>
      <c r="BP83" s="265"/>
      <c r="BQ83" s="265"/>
      <c r="BR83" s="265"/>
      <c r="BS83" s="265"/>
      <c r="BT83" s="265"/>
      <c r="BU83" s="265"/>
      <c r="BV83" s="265"/>
      <c r="BW83" s="265"/>
      <c r="BX83" s="265"/>
      <c r="BY83" s="265"/>
      <c r="BZ83" s="265"/>
      <c r="CA83" s="265"/>
      <c r="CB83" s="265"/>
      <c r="CC83" s="265"/>
      <c r="CD83" s="265"/>
      <c r="CE83" s="265"/>
      <c r="CF83" s="265"/>
      <c r="CG83" s="265"/>
      <c r="CH83" s="265"/>
      <c r="CI83" s="265"/>
      <c r="CJ83" s="265"/>
      <c r="CK83" s="265"/>
      <c r="CL83" s="265"/>
      <c r="CM83" s="265"/>
      <c r="CN83" s="265"/>
      <c r="CO83" s="265"/>
      <c r="CP83" s="265"/>
      <c r="CQ83" s="265"/>
      <c r="CR83" s="265"/>
      <c r="CS83" s="265"/>
      <c r="CT83" s="265"/>
    </row>
    <row r="84" spans="1:98" s="74" customFormat="1" ht="15" x14ac:dyDescent="0.25">
      <c r="A84" s="145"/>
      <c r="B84" s="116"/>
      <c r="C84" s="117"/>
      <c r="D84" s="118"/>
      <c r="E84" s="118"/>
      <c r="F84" s="114"/>
      <c r="G84" s="111"/>
      <c r="H84" s="111"/>
      <c r="I84" s="114"/>
      <c r="J84" s="114"/>
      <c r="K84" s="111"/>
      <c r="L84" s="119"/>
      <c r="M84" s="120"/>
      <c r="N84" s="165"/>
      <c r="O84" s="166"/>
      <c r="P84" s="166"/>
      <c r="Q84" s="166"/>
      <c r="R84" s="166"/>
      <c r="S84" s="166"/>
      <c r="T84" s="99"/>
      <c r="U84" s="99"/>
      <c r="V84" s="99"/>
      <c r="W84" s="99"/>
      <c r="X84" s="99"/>
      <c r="Y84" s="99"/>
      <c r="Z84" s="99"/>
      <c r="AA84" s="99"/>
      <c r="AB84" s="99"/>
      <c r="AC84" s="3"/>
      <c r="AD84" s="3"/>
      <c r="AE84" s="3"/>
      <c r="AF84" s="3"/>
      <c r="AG84" s="3"/>
      <c r="AH84" s="3"/>
      <c r="AI84" s="3"/>
      <c r="AJ84" s="3"/>
      <c r="AK84" s="3"/>
      <c r="AL84" s="3"/>
      <c r="AM84" s="3"/>
      <c r="AN84" s="3"/>
      <c r="AO84" s="3"/>
      <c r="AP84" s="3"/>
      <c r="AQ84" s="3"/>
      <c r="AR84" s="3"/>
      <c r="AS84" s="3"/>
      <c r="AT84" s="3"/>
      <c r="AU84" s="3"/>
      <c r="AV84" s="3"/>
      <c r="AW84" s="3"/>
      <c r="AX84" s="3"/>
      <c r="AY84" s="265"/>
      <c r="AZ84" s="265"/>
      <c r="BA84" s="265"/>
      <c r="BB84" s="265"/>
      <c r="BC84" s="265"/>
      <c r="BD84" s="265"/>
      <c r="BE84" s="265"/>
      <c r="BF84" s="265"/>
      <c r="BG84" s="265"/>
      <c r="BH84" s="265"/>
      <c r="BI84" s="265"/>
      <c r="BJ84" s="265"/>
      <c r="BK84" s="265"/>
      <c r="BL84" s="265"/>
      <c r="BM84" s="265"/>
      <c r="BN84" s="265"/>
      <c r="BO84" s="265"/>
      <c r="BP84" s="265"/>
      <c r="BQ84" s="265"/>
      <c r="BR84" s="265"/>
      <c r="BS84" s="265"/>
      <c r="BT84" s="265"/>
      <c r="BU84" s="265"/>
      <c r="BV84" s="265"/>
      <c r="BW84" s="265"/>
      <c r="BX84" s="265"/>
      <c r="BY84" s="265"/>
      <c r="BZ84" s="265"/>
      <c r="CA84" s="265"/>
      <c r="CB84" s="265"/>
      <c r="CC84" s="265"/>
      <c r="CD84" s="265"/>
      <c r="CE84" s="265"/>
      <c r="CF84" s="265"/>
      <c r="CG84" s="265"/>
      <c r="CH84" s="265"/>
      <c r="CI84" s="265"/>
      <c r="CJ84" s="265"/>
      <c r="CK84" s="265"/>
      <c r="CL84" s="265"/>
      <c r="CM84" s="265"/>
      <c r="CN84" s="265"/>
      <c r="CO84" s="265"/>
      <c r="CP84" s="265"/>
      <c r="CQ84" s="265"/>
      <c r="CR84" s="265"/>
      <c r="CS84" s="265"/>
      <c r="CT84" s="265"/>
    </row>
    <row r="85" spans="1:98" s="74" customFormat="1" ht="15" x14ac:dyDescent="0.25">
      <c r="A85" s="145"/>
      <c r="B85" s="120"/>
      <c r="C85" s="160"/>
      <c r="D85" s="160"/>
      <c r="E85" s="160"/>
      <c r="F85" s="160"/>
      <c r="G85" s="160"/>
      <c r="H85" s="111"/>
      <c r="I85" s="111"/>
      <c r="J85" s="111"/>
      <c r="K85" s="119"/>
      <c r="L85" s="160"/>
      <c r="M85" s="120"/>
      <c r="N85" s="166"/>
      <c r="O85" s="166"/>
      <c r="P85" s="166"/>
      <c r="Q85" s="166"/>
      <c r="R85" s="166"/>
      <c r="S85" s="166"/>
      <c r="T85" s="99"/>
      <c r="U85" s="99"/>
      <c r="V85" s="99"/>
      <c r="W85" s="99"/>
      <c r="X85" s="99"/>
      <c r="Y85" s="99"/>
      <c r="Z85" s="99"/>
      <c r="AA85" s="99"/>
      <c r="AB85" s="99"/>
      <c r="AC85" s="3"/>
      <c r="AD85" s="3"/>
      <c r="AE85" s="3"/>
      <c r="AF85" s="3"/>
      <c r="AG85" s="3"/>
      <c r="AH85" s="3"/>
      <c r="AI85" s="3"/>
      <c r="AJ85" s="3"/>
      <c r="AK85" s="3"/>
      <c r="AL85" s="3"/>
      <c r="AM85" s="3"/>
      <c r="AN85" s="3"/>
      <c r="AO85" s="3"/>
      <c r="AP85" s="3"/>
      <c r="AQ85" s="3"/>
      <c r="AR85" s="3"/>
      <c r="AS85" s="3"/>
      <c r="AT85" s="3"/>
      <c r="AU85" s="3"/>
      <c r="AV85" s="3"/>
      <c r="AW85" s="3"/>
      <c r="AX85" s="3"/>
      <c r="AY85" s="265"/>
      <c r="AZ85" s="265"/>
      <c r="BA85" s="265"/>
      <c r="BB85" s="265"/>
      <c r="BC85" s="265"/>
      <c r="BD85" s="265"/>
      <c r="BE85" s="265"/>
      <c r="BF85" s="265"/>
      <c r="BG85" s="265"/>
      <c r="BH85" s="265"/>
      <c r="BI85" s="265"/>
      <c r="BJ85" s="265"/>
      <c r="BK85" s="265"/>
      <c r="BL85" s="265"/>
      <c r="BM85" s="265"/>
      <c r="BN85" s="265"/>
      <c r="BO85" s="265"/>
      <c r="BP85" s="265"/>
      <c r="BQ85" s="265"/>
      <c r="BR85" s="265"/>
      <c r="BS85" s="265"/>
      <c r="BT85" s="265"/>
      <c r="BU85" s="265"/>
      <c r="BV85" s="265"/>
      <c r="BW85" s="265"/>
      <c r="BX85" s="265"/>
      <c r="BY85" s="265"/>
      <c r="BZ85" s="265"/>
      <c r="CA85" s="265"/>
      <c r="CB85" s="265"/>
      <c r="CC85" s="265"/>
      <c r="CD85" s="265"/>
      <c r="CE85" s="265"/>
      <c r="CF85" s="265"/>
      <c r="CG85" s="265"/>
      <c r="CH85" s="265"/>
      <c r="CI85" s="265"/>
      <c r="CJ85" s="265"/>
      <c r="CK85" s="265"/>
      <c r="CL85" s="265"/>
      <c r="CM85" s="265"/>
      <c r="CN85" s="265"/>
      <c r="CO85" s="265"/>
      <c r="CP85" s="265"/>
      <c r="CQ85" s="265"/>
      <c r="CR85" s="265"/>
      <c r="CS85" s="265"/>
      <c r="CT85" s="265"/>
    </row>
    <row r="86" spans="1:98" s="74" customFormat="1" ht="2.25" customHeight="1" x14ac:dyDescent="0.25">
      <c r="A86" s="145"/>
      <c r="B86" s="120"/>
      <c r="C86" s="160"/>
      <c r="D86" s="160"/>
      <c r="E86" s="160"/>
      <c r="F86" s="160"/>
      <c r="G86" s="160"/>
      <c r="H86" s="160"/>
      <c r="I86" s="160"/>
      <c r="J86" s="160"/>
      <c r="K86" s="330"/>
      <c r="L86" s="327"/>
      <c r="M86" s="121"/>
      <c r="N86" s="165"/>
      <c r="O86" s="165"/>
      <c r="P86" s="165"/>
      <c r="Q86" s="165"/>
      <c r="R86" s="99"/>
      <c r="S86" s="160"/>
      <c r="T86" s="99"/>
      <c r="U86" s="99"/>
      <c r="V86" s="99"/>
      <c r="W86" s="99"/>
      <c r="X86" s="99"/>
      <c r="Y86" s="99"/>
      <c r="Z86" s="99"/>
      <c r="AA86" s="99"/>
      <c r="AB86" s="99"/>
      <c r="AC86" s="3"/>
      <c r="AD86" s="3"/>
      <c r="AE86" s="3"/>
      <c r="AF86" s="3"/>
      <c r="AG86" s="3"/>
      <c r="AH86" s="3"/>
      <c r="AI86" s="3"/>
      <c r="AJ86" s="3"/>
      <c r="AK86" s="3"/>
      <c r="AL86" s="3"/>
      <c r="AM86" s="3"/>
      <c r="AN86" s="3"/>
      <c r="AO86" s="3"/>
      <c r="AP86" s="3"/>
      <c r="AQ86" s="3"/>
      <c r="AR86" s="3"/>
      <c r="AS86" s="3"/>
      <c r="AT86" s="3"/>
      <c r="AU86" s="3"/>
      <c r="AV86" s="3"/>
      <c r="AW86" s="3"/>
      <c r="AX86" s="3"/>
      <c r="AY86" s="265"/>
      <c r="AZ86" s="265"/>
      <c r="BA86" s="265"/>
      <c r="BB86" s="265"/>
      <c r="BC86" s="265"/>
      <c r="BD86" s="265"/>
      <c r="BE86" s="265"/>
      <c r="BF86" s="265"/>
      <c r="BG86" s="265"/>
      <c r="BH86" s="265"/>
      <c r="BI86" s="265"/>
      <c r="BJ86" s="265"/>
      <c r="BK86" s="265"/>
      <c r="BL86" s="265"/>
      <c r="BM86" s="265"/>
      <c r="BN86" s="265"/>
      <c r="BO86" s="265"/>
      <c r="BP86" s="265"/>
      <c r="BQ86" s="265"/>
      <c r="BR86" s="265"/>
      <c r="BS86" s="265"/>
      <c r="BT86" s="265"/>
      <c r="BU86" s="265"/>
      <c r="BV86" s="265"/>
      <c r="BW86" s="265"/>
      <c r="BX86" s="265"/>
      <c r="BY86" s="265"/>
      <c r="BZ86" s="265"/>
      <c r="CA86" s="265"/>
      <c r="CB86" s="265"/>
      <c r="CC86" s="265"/>
      <c r="CD86" s="265"/>
      <c r="CE86" s="265"/>
      <c r="CF86" s="265"/>
      <c r="CG86" s="265"/>
      <c r="CH86" s="265"/>
      <c r="CI86" s="265"/>
      <c r="CJ86" s="265"/>
      <c r="CK86" s="265"/>
      <c r="CL86" s="265"/>
      <c r="CM86" s="265"/>
      <c r="CN86" s="265"/>
      <c r="CO86" s="265"/>
      <c r="CP86" s="265"/>
      <c r="CQ86" s="265"/>
      <c r="CR86" s="265"/>
      <c r="CS86" s="265"/>
      <c r="CT86" s="265"/>
    </row>
    <row r="87" spans="1:98" s="74" customFormat="1" ht="9.75" customHeight="1" x14ac:dyDescent="0.25">
      <c r="A87" s="145"/>
      <c r="B87" s="111"/>
      <c r="C87" s="160"/>
      <c r="D87" s="160"/>
      <c r="E87" s="160"/>
      <c r="F87" s="160"/>
      <c r="G87" s="160"/>
      <c r="H87" s="111"/>
      <c r="I87" s="160"/>
      <c r="J87" s="160"/>
      <c r="K87" s="331"/>
      <c r="L87" s="327"/>
      <c r="M87" s="121"/>
      <c r="N87" s="332"/>
      <c r="O87" s="325"/>
      <c r="P87" s="325"/>
      <c r="Q87" s="325"/>
      <c r="R87" s="99"/>
      <c r="S87" s="99"/>
      <c r="T87" s="99"/>
      <c r="U87" s="99"/>
      <c r="V87" s="99"/>
      <c r="W87" s="99"/>
      <c r="X87" s="99"/>
      <c r="Y87" s="99"/>
      <c r="Z87" s="99"/>
      <c r="AA87" s="99"/>
      <c r="AB87" s="99"/>
      <c r="AC87" s="3"/>
      <c r="AD87" s="3"/>
      <c r="AE87" s="3"/>
      <c r="AF87" s="3"/>
      <c r="AG87" s="3"/>
      <c r="AH87" s="3"/>
      <c r="AI87" s="3"/>
      <c r="AJ87" s="3"/>
      <c r="AK87" s="3"/>
      <c r="AL87" s="3"/>
      <c r="AM87" s="3"/>
      <c r="AN87" s="3"/>
      <c r="AO87" s="3"/>
      <c r="AP87" s="3"/>
      <c r="AQ87" s="3"/>
      <c r="AR87" s="3"/>
      <c r="AS87" s="3"/>
      <c r="AT87" s="3"/>
      <c r="AU87" s="3"/>
      <c r="AV87" s="3"/>
      <c r="AW87" s="3"/>
      <c r="AX87" s="3"/>
      <c r="AY87" s="265"/>
      <c r="AZ87" s="265"/>
      <c r="BA87" s="265"/>
      <c r="BB87" s="265"/>
      <c r="BC87" s="265"/>
      <c r="BD87" s="265"/>
      <c r="BE87" s="265"/>
      <c r="BF87" s="265"/>
      <c r="BG87" s="265"/>
      <c r="BH87" s="265"/>
      <c r="BI87" s="265"/>
      <c r="BJ87" s="265"/>
      <c r="BK87" s="265"/>
      <c r="BL87" s="265"/>
      <c r="BM87" s="265"/>
      <c r="BN87" s="265"/>
      <c r="BO87" s="265"/>
      <c r="BP87" s="265"/>
      <c r="BQ87" s="265"/>
      <c r="BR87" s="265"/>
      <c r="BS87" s="265"/>
      <c r="BT87" s="265"/>
      <c r="BU87" s="265"/>
      <c r="BV87" s="265"/>
      <c r="BW87" s="265"/>
      <c r="BX87" s="265"/>
      <c r="BY87" s="265"/>
      <c r="BZ87" s="265"/>
      <c r="CA87" s="265"/>
      <c r="CB87" s="265"/>
      <c r="CC87" s="265"/>
      <c r="CD87" s="265"/>
      <c r="CE87" s="265"/>
      <c r="CF87" s="265"/>
      <c r="CG87" s="265"/>
      <c r="CH87" s="265"/>
      <c r="CI87" s="265"/>
      <c r="CJ87" s="265"/>
      <c r="CK87" s="265"/>
      <c r="CL87" s="265"/>
      <c r="CM87" s="265"/>
      <c r="CN87" s="265"/>
      <c r="CO87" s="265"/>
      <c r="CP87" s="265"/>
      <c r="CQ87" s="265"/>
      <c r="CR87" s="265"/>
      <c r="CS87" s="265"/>
      <c r="CT87" s="265"/>
    </row>
    <row r="88" spans="1:98" s="74" customFormat="1" ht="25.5" customHeight="1" x14ac:dyDescent="0.25">
      <c r="A88" s="145"/>
      <c r="B88" s="336" t="s">
        <v>81</v>
      </c>
      <c r="C88" s="336"/>
      <c r="D88" s="336"/>
      <c r="E88" s="336"/>
      <c r="F88" s="336"/>
      <c r="G88" s="336"/>
      <c r="H88" s="336"/>
      <c r="I88" s="336"/>
      <c r="J88" s="336"/>
      <c r="K88" s="336"/>
      <c r="L88" s="336"/>
      <c r="M88" s="336"/>
      <c r="N88" s="336"/>
      <c r="O88" s="336"/>
      <c r="P88" s="215"/>
      <c r="Q88" s="215"/>
      <c r="R88" s="215"/>
      <c r="S88" s="215"/>
      <c r="T88" s="99"/>
      <c r="U88" s="99"/>
      <c r="V88" s="99"/>
      <c r="W88" s="99"/>
      <c r="X88" s="99"/>
      <c r="Y88" s="99"/>
      <c r="Z88" s="99"/>
      <c r="AA88" s="99"/>
      <c r="AB88" s="99"/>
      <c r="AC88" s="3"/>
      <c r="AD88" s="3"/>
      <c r="AE88" s="3"/>
      <c r="AF88" s="3"/>
      <c r="AG88" s="3"/>
      <c r="AH88" s="3"/>
      <c r="AI88" s="3"/>
      <c r="AJ88" s="3"/>
      <c r="AK88" s="3"/>
      <c r="AL88" s="3"/>
      <c r="AM88" s="3"/>
      <c r="AN88" s="3"/>
      <c r="AO88" s="3"/>
      <c r="AP88" s="3"/>
      <c r="AQ88" s="3"/>
      <c r="AR88" s="3"/>
      <c r="AS88" s="3"/>
      <c r="AT88" s="3"/>
      <c r="AU88" s="3"/>
      <c r="AV88" s="3"/>
      <c r="AW88" s="3"/>
      <c r="AX88" s="3"/>
      <c r="AY88" s="265"/>
      <c r="AZ88" s="265"/>
      <c r="BA88" s="265"/>
      <c r="BB88" s="265"/>
      <c r="BC88" s="265"/>
      <c r="BD88" s="265"/>
      <c r="BE88" s="265"/>
      <c r="BF88" s="265"/>
      <c r="BG88" s="265"/>
      <c r="BH88" s="265"/>
      <c r="BI88" s="265"/>
      <c r="BJ88" s="265"/>
      <c r="BK88" s="265"/>
      <c r="BL88" s="265"/>
      <c r="BM88" s="265"/>
      <c r="BN88" s="265"/>
      <c r="BO88" s="265"/>
      <c r="BP88" s="265"/>
      <c r="BQ88" s="265"/>
      <c r="BR88" s="265"/>
      <c r="BS88" s="265"/>
      <c r="BT88" s="265"/>
      <c r="BU88" s="265"/>
      <c r="BV88" s="265"/>
      <c r="BW88" s="265"/>
      <c r="BX88" s="265"/>
      <c r="BY88" s="265"/>
      <c r="BZ88" s="265"/>
      <c r="CA88" s="265"/>
      <c r="CB88" s="265"/>
      <c r="CC88" s="265"/>
      <c r="CD88" s="265"/>
      <c r="CE88" s="265"/>
      <c r="CF88" s="265"/>
      <c r="CG88" s="265"/>
      <c r="CH88" s="265"/>
      <c r="CI88" s="265"/>
      <c r="CJ88" s="265"/>
      <c r="CK88" s="265"/>
      <c r="CL88" s="265"/>
      <c r="CM88" s="265"/>
      <c r="CN88" s="265"/>
      <c r="CO88" s="265"/>
      <c r="CP88" s="265"/>
      <c r="CQ88" s="265"/>
      <c r="CR88" s="265"/>
      <c r="CS88" s="265"/>
      <c r="CT88" s="265"/>
    </row>
    <row r="89" spans="1:98" s="74" customFormat="1" ht="15" x14ac:dyDescent="0.25">
      <c r="A89" s="145"/>
      <c r="B89" s="215"/>
      <c r="C89" s="215"/>
      <c r="D89" s="215"/>
      <c r="E89" s="215"/>
      <c r="F89" s="215"/>
      <c r="G89" s="215"/>
      <c r="H89" s="215"/>
      <c r="I89" s="215"/>
      <c r="J89" s="215"/>
      <c r="K89" s="215"/>
      <c r="L89" s="215"/>
      <c r="M89" s="215"/>
      <c r="N89" s="215"/>
      <c r="O89" s="215"/>
      <c r="P89" s="215"/>
      <c r="Q89" s="215"/>
      <c r="R89" s="215"/>
      <c r="S89" s="215"/>
      <c r="T89" s="99"/>
      <c r="U89" s="99"/>
      <c r="V89" s="99"/>
      <c r="W89" s="99"/>
      <c r="X89" s="99"/>
      <c r="Y89" s="99"/>
      <c r="Z89" s="99"/>
      <c r="AA89" s="99"/>
      <c r="AB89" s="99"/>
      <c r="AC89" s="3"/>
      <c r="AD89" s="3"/>
      <c r="AE89" s="3"/>
      <c r="AF89" s="3"/>
      <c r="AG89" s="3"/>
      <c r="AH89" s="3"/>
      <c r="AI89" s="3"/>
      <c r="AJ89" s="3"/>
      <c r="AK89" s="3"/>
      <c r="AL89" s="3"/>
      <c r="AM89" s="3"/>
      <c r="AN89" s="3"/>
      <c r="AO89" s="3"/>
      <c r="AP89" s="3"/>
      <c r="AQ89" s="3"/>
      <c r="AR89" s="3"/>
      <c r="AS89" s="3"/>
      <c r="AT89" s="3"/>
      <c r="AU89" s="3"/>
      <c r="AV89" s="3"/>
      <c r="AW89" s="3"/>
      <c r="AX89" s="3"/>
      <c r="AY89" s="265"/>
      <c r="AZ89" s="265"/>
      <c r="BA89" s="265"/>
      <c r="BB89" s="265"/>
      <c r="BC89" s="265"/>
      <c r="BD89" s="265"/>
      <c r="BE89" s="265"/>
      <c r="BF89" s="265"/>
      <c r="BG89" s="265"/>
      <c r="BH89" s="265"/>
      <c r="BI89" s="265"/>
      <c r="BJ89" s="265"/>
      <c r="BK89" s="265"/>
      <c r="BL89" s="265"/>
      <c r="BM89" s="265"/>
      <c r="BN89" s="265"/>
      <c r="BO89" s="265"/>
      <c r="BP89" s="265"/>
      <c r="BQ89" s="265"/>
      <c r="BR89" s="265"/>
      <c r="BS89" s="265"/>
      <c r="BT89" s="265"/>
      <c r="BU89" s="265"/>
      <c r="BV89" s="265"/>
      <c r="BW89" s="265"/>
      <c r="BX89" s="265"/>
      <c r="BY89" s="265"/>
      <c r="BZ89" s="265"/>
      <c r="CA89" s="265"/>
      <c r="CB89" s="265"/>
      <c r="CC89" s="265"/>
      <c r="CD89" s="265"/>
      <c r="CE89" s="265"/>
      <c r="CF89" s="265"/>
      <c r="CG89" s="265"/>
      <c r="CH89" s="265"/>
      <c r="CI89" s="265"/>
      <c r="CJ89" s="265"/>
      <c r="CK89" s="265"/>
      <c r="CL89" s="265"/>
      <c r="CM89" s="265"/>
      <c r="CN89" s="265"/>
      <c r="CO89" s="265"/>
      <c r="CP89" s="265"/>
      <c r="CQ89" s="265"/>
      <c r="CR89" s="265"/>
      <c r="CS89" s="265"/>
      <c r="CT89" s="265"/>
    </row>
    <row r="90" spans="1:98" s="74" customFormat="1" ht="15" x14ac:dyDescent="0.25">
      <c r="A90" s="145"/>
      <c r="B90" s="116"/>
      <c r="C90" s="122"/>
      <c r="D90" s="116"/>
      <c r="E90" s="123"/>
      <c r="F90" s="111"/>
      <c r="G90" s="111"/>
      <c r="H90" s="111"/>
      <c r="I90" s="160"/>
      <c r="J90" s="160"/>
      <c r="K90" s="124"/>
      <c r="L90" s="111"/>
      <c r="M90" s="125"/>
      <c r="N90" s="324"/>
      <c r="O90" s="325"/>
      <c r="P90" s="325"/>
      <c r="Q90" s="325"/>
      <c r="R90" s="325"/>
      <c r="S90" s="325"/>
      <c r="T90" s="99"/>
      <c r="U90" s="99"/>
      <c r="V90" s="99"/>
      <c r="W90" s="99"/>
      <c r="X90" s="99"/>
      <c r="Y90" s="99"/>
      <c r="Z90" s="99"/>
      <c r="AA90" s="99"/>
      <c r="AB90" s="99"/>
      <c r="AC90" s="3"/>
      <c r="AD90" s="3"/>
      <c r="AE90" s="3"/>
      <c r="AF90" s="3"/>
      <c r="AG90" s="3"/>
      <c r="AH90" s="3"/>
      <c r="AI90" s="3"/>
      <c r="AJ90" s="3"/>
      <c r="AK90" s="3"/>
      <c r="AL90" s="3"/>
      <c r="AM90" s="3"/>
      <c r="AN90" s="3"/>
      <c r="AO90" s="3"/>
      <c r="AP90" s="3"/>
      <c r="AQ90" s="3"/>
      <c r="AR90" s="3"/>
      <c r="AS90" s="3"/>
      <c r="AT90" s="3"/>
      <c r="AU90" s="3"/>
      <c r="AV90" s="3"/>
      <c r="AW90" s="3"/>
      <c r="AX90" s="3"/>
      <c r="AY90" s="265"/>
      <c r="AZ90" s="265"/>
      <c r="BA90" s="265"/>
      <c r="BB90" s="265"/>
      <c r="BC90" s="265"/>
      <c r="BD90" s="265"/>
      <c r="BE90" s="265"/>
      <c r="BF90" s="265"/>
      <c r="BG90" s="265"/>
      <c r="BH90" s="265"/>
      <c r="BI90" s="265"/>
      <c r="BJ90" s="265"/>
      <c r="BK90" s="265"/>
      <c r="BL90" s="265"/>
      <c r="BM90" s="265"/>
      <c r="BN90" s="265"/>
      <c r="BO90" s="265"/>
      <c r="BP90" s="265"/>
      <c r="BQ90" s="265"/>
      <c r="BR90" s="265"/>
      <c r="BS90" s="265"/>
      <c r="BT90" s="265"/>
      <c r="BU90" s="265"/>
      <c r="BV90" s="265"/>
      <c r="BW90" s="265"/>
      <c r="BX90" s="265"/>
      <c r="BY90" s="265"/>
      <c r="BZ90" s="265"/>
      <c r="CA90" s="265"/>
      <c r="CB90" s="265"/>
      <c r="CC90" s="265"/>
      <c r="CD90" s="265"/>
      <c r="CE90" s="265"/>
      <c r="CF90" s="265"/>
      <c r="CG90" s="265"/>
      <c r="CH90" s="265"/>
      <c r="CI90" s="265"/>
      <c r="CJ90" s="265"/>
      <c r="CK90" s="265"/>
      <c r="CL90" s="265"/>
      <c r="CM90" s="265"/>
      <c r="CN90" s="265"/>
      <c r="CO90" s="265"/>
      <c r="CP90" s="265"/>
      <c r="CQ90" s="265"/>
      <c r="CR90" s="265"/>
      <c r="CS90" s="265"/>
      <c r="CT90" s="265"/>
    </row>
    <row r="91" spans="1:98" s="74" customFormat="1" ht="15" x14ac:dyDescent="0.25">
      <c r="A91" s="145"/>
      <c r="B91" s="120"/>
      <c r="C91" s="164"/>
      <c r="D91" s="120"/>
      <c r="E91" s="120"/>
      <c r="F91" s="111"/>
      <c r="G91" s="111"/>
      <c r="H91" s="111"/>
      <c r="I91" s="111"/>
      <c r="J91" s="111"/>
      <c r="K91" s="326"/>
      <c r="L91" s="327"/>
      <c r="M91" s="121"/>
      <c r="N91" s="99"/>
      <c r="O91" s="99"/>
      <c r="P91" s="99"/>
      <c r="Q91" s="99"/>
      <c r="R91" s="99"/>
      <c r="S91" s="99"/>
      <c r="T91" s="99"/>
      <c r="U91" s="99"/>
      <c r="V91" s="99"/>
      <c r="W91" s="99"/>
      <c r="X91" s="99"/>
      <c r="Y91" s="99"/>
      <c r="Z91" s="99"/>
      <c r="AA91" s="99"/>
      <c r="AB91" s="99"/>
      <c r="AC91" s="3"/>
      <c r="AD91" s="3"/>
      <c r="AE91" s="3"/>
      <c r="AF91" s="3"/>
      <c r="AG91" s="3"/>
      <c r="AH91" s="3"/>
      <c r="AI91" s="3"/>
      <c r="AJ91" s="3"/>
      <c r="AK91" s="3"/>
      <c r="AL91" s="3"/>
      <c r="AM91" s="3"/>
      <c r="AN91" s="3"/>
      <c r="AO91" s="3"/>
      <c r="AP91" s="3"/>
      <c r="AQ91" s="3"/>
      <c r="AR91" s="3"/>
      <c r="AS91" s="3"/>
      <c r="AT91" s="3"/>
      <c r="AU91" s="3"/>
      <c r="AV91" s="3"/>
      <c r="AW91" s="3"/>
      <c r="AX91" s="3"/>
      <c r="AY91" s="265"/>
      <c r="AZ91" s="265"/>
      <c r="BA91" s="265"/>
      <c r="BB91" s="265"/>
      <c r="BC91" s="265"/>
      <c r="BD91" s="265"/>
      <c r="BE91" s="265"/>
      <c r="BF91" s="265"/>
      <c r="BG91" s="265"/>
      <c r="BH91" s="265"/>
      <c r="BI91" s="265"/>
      <c r="BJ91" s="265"/>
      <c r="BK91" s="265"/>
      <c r="BL91" s="265"/>
      <c r="BM91" s="265"/>
      <c r="BN91" s="265"/>
      <c r="BO91" s="265"/>
      <c r="BP91" s="265"/>
      <c r="BQ91" s="265"/>
      <c r="BR91" s="265"/>
      <c r="BS91" s="265"/>
      <c r="BT91" s="265"/>
      <c r="BU91" s="265"/>
      <c r="BV91" s="265"/>
      <c r="BW91" s="265"/>
      <c r="BX91" s="265"/>
      <c r="BY91" s="265"/>
      <c r="BZ91" s="265"/>
      <c r="CA91" s="265"/>
      <c r="CB91" s="265"/>
      <c r="CC91" s="265"/>
      <c r="CD91" s="265"/>
      <c r="CE91" s="265"/>
      <c r="CF91" s="265"/>
      <c r="CG91" s="265"/>
      <c r="CH91" s="265"/>
      <c r="CI91" s="265"/>
      <c r="CJ91" s="265"/>
      <c r="CK91" s="265"/>
      <c r="CL91" s="265"/>
      <c r="CM91" s="265"/>
      <c r="CN91" s="265"/>
      <c r="CO91" s="265"/>
      <c r="CP91" s="265"/>
      <c r="CQ91" s="265"/>
      <c r="CR91" s="265"/>
      <c r="CS91" s="265"/>
      <c r="CT91" s="265"/>
    </row>
    <row r="92" spans="1:98" s="74" customFormat="1" ht="15" x14ac:dyDescent="0.25">
      <c r="A92" s="145"/>
      <c r="B92" s="120"/>
      <c r="C92" s="164"/>
      <c r="D92" s="120"/>
      <c r="E92" s="120"/>
      <c r="F92" s="111"/>
      <c r="G92" s="111"/>
      <c r="H92" s="111"/>
      <c r="I92" s="111"/>
      <c r="J92" s="111"/>
      <c r="K92" s="326"/>
      <c r="L92" s="327"/>
      <c r="M92" s="121"/>
      <c r="N92" s="99"/>
      <c r="O92" s="99"/>
      <c r="P92" s="99"/>
      <c r="Q92" s="99"/>
      <c r="R92" s="99"/>
      <c r="S92" s="99"/>
      <c r="T92" s="99"/>
      <c r="U92" s="99"/>
      <c r="V92" s="99"/>
      <c r="W92" s="99"/>
      <c r="X92" s="99"/>
      <c r="Y92" s="99"/>
      <c r="Z92" s="99"/>
      <c r="AA92" s="99"/>
      <c r="AB92" s="99"/>
      <c r="AC92" s="3"/>
      <c r="AD92" s="3"/>
      <c r="AE92" s="3"/>
      <c r="AF92" s="3"/>
      <c r="AG92" s="3"/>
      <c r="AH92" s="3"/>
      <c r="AI92" s="3"/>
      <c r="AJ92" s="3"/>
      <c r="AK92" s="3"/>
      <c r="AL92" s="3"/>
      <c r="AM92" s="3"/>
      <c r="AN92" s="3"/>
      <c r="AO92" s="3"/>
      <c r="AP92" s="3"/>
      <c r="AQ92" s="3"/>
      <c r="AR92" s="3"/>
      <c r="AS92" s="3"/>
      <c r="AT92" s="3"/>
      <c r="AU92" s="3"/>
      <c r="AV92" s="3"/>
      <c r="AW92" s="3"/>
      <c r="AX92" s="3"/>
      <c r="AY92" s="265"/>
      <c r="AZ92" s="265"/>
      <c r="BA92" s="265"/>
      <c r="BB92" s="265"/>
      <c r="BC92" s="265"/>
      <c r="BD92" s="265"/>
      <c r="BE92" s="265"/>
      <c r="BF92" s="265"/>
      <c r="BG92" s="265"/>
      <c r="BH92" s="265"/>
      <c r="BI92" s="265"/>
      <c r="BJ92" s="265"/>
      <c r="BK92" s="265"/>
      <c r="BL92" s="265"/>
      <c r="BM92" s="265"/>
      <c r="BN92" s="265"/>
      <c r="BO92" s="265"/>
      <c r="BP92" s="265"/>
      <c r="BQ92" s="265"/>
      <c r="BR92" s="265"/>
      <c r="BS92" s="265"/>
      <c r="BT92" s="265"/>
      <c r="BU92" s="265"/>
      <c r="BV92" s="265"/>
      <c r="BW92" s="265"/>
      <c r="BX92" s="265"/>
      <c r="BY92" s="265"/>
      <c r="BZ92" s="265"/>
      <c r="CA92" s="265"/>
      <c r="CB92" s="265"/>
      <c r="CC92" s="265"/>
      <c r="CD92" s="265"/>
      <c r="CE92" s="265"/>
      <c r="CF92" s="265"/>
      <c r="CG92" s="265"/>
      <c r="CH92" s="265"/>
      <c r="CI92" s="265"/>
      <c r="CJ92" s="265"/>
      <c r="CK92" s="265"/>
      <c r="CL92" s="265"/>
      <c r="CM92" s="265"/>
      <c r="CN92" s="265"/>
      <c r="CO92" s="265"/>
      <c r="CP92" s="265"/>
      <c r="CQ92" s="265"/>
      <c r="CR92" s="265"/>
      <c r="CS92" s="265"/>
      <c r="CT92" s="265"/>
    </row>
    <row r="93" spans="1:98" s="74" customFormat="1" ht="15" x14ac:dyDescent="0.25">
      <c r="A93" s="145"/>
      <c r="B93" s="120"/>
      <c r="C93" s="164"/>
      <c r="D93" s="120"/>
      <c r="E93" s="120"/>
      <c r="F93" s="111"/>
      <c r="G93" s="111"/>
      <c r="H93" s="111"/>
      <c r="I93" s="111"/>
      <c r="J93" s="111"/>
      <c r="K93" s="326"/>
      <c r="L93" s="327"/>
      <c r="M93" s="121"/>
      <c r="N93" s="99"/>
      <c r="O93" s="99"/>
      <c r="P93" s="99"/>
      <c r="Q93" s="99"/>
      <c r="R93" s="99"/>
      <c r="S93" s="99"/>
      <c r="T93" s="99"/>
      <c r="U93" s="99"/>
      <c r="V93" s="99"/>
      <c r="W93" s="99"/>
      <c r="X93" s="99"/>
      <c r="Y93" s="99"/>
      <c r="Z93" s="99"/>
      <c r="AA93" s="99"/>
      <c r="AB93" s="99"/>
      <c r="AC93" s="3"/>
      <c r="AD93" s="3"/>
      <c r="AE93" s="3"/>
      <c r="AF93" s="3"/>
      <c r="AG93" s="3"/>
      <c r="AH93" s="3"/>
      <c r="AI93" s="3"/>
      <c r="AJ93" s="3"/>
      <c r="AK93" s="3"/>
      <c r="AL93" s="3"/>
      <c r="AM93" s="3"/>
      <c r="AN93" s="3"/>
      <c r="AO93" s="3"/>
      <c r="AP93" s="3"/>
      <c r="AQ93" s="3"/>
      <c r="AR93" s="3"/>
      <c r="AS93" s="3"/>
      <c r="AT93" s="3"/>
      <c r="AU93" s="3"/>
      <c r="AV93" s="3"/>
      <c r="AW93" s="3"/>
      <c r="AX93" s="3"/>
      <c r="AY93" s="265"/>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c r="CF93" s="265"/>
      <c r="CG93" s="265"/>
      <c r="CH93" s="265"/>
      <c r="CI93" s="265"/>
      <c r="CJ93" s="265"/>
      <c r="CK93" s="265"/>
      <c r="CL93" s="265"/>
      <c r="CM93" s="265"/>
      <c r="CN93" s="265"/>
      <c r="CO93" s="265"/>
      <c r="CP93" s="265"/>
      <c r="CQ93" s="265"/>
      <c r="CR93" s="265"/>
      <c r="CS93" s="265"/>
      <c r="CT93" s="265"/>
    </row>
    <row r="94" spans="1:98" s="74" customFormat="1" ht="15" x14ac:dyDescent="0.25">
      <c r="A94" s="145"/>
      <c r="B94" s="117"/>
      <c r="C94" s="126"/>
      <c r="D94" s="121"/>
      <c r="E94" s="121"/>
      <c r="F94" s="100"/>
      <c r="G94" s="100"/>
      <c r="H94" s="100"/>
      <c r="I94" s="111"/>
      <c r="J94" s="111"/>
      <c r="K94" s="127"/>
      <c r="L94" s="128"/>
      <c r="M94" s="126"/>
      <c r="N94" s="99"/>
      <c r="O94" s="99"/>
      <c r="P94" s="99"/>
      <c r="Q94" s="99"/>
      <c r="R94" s="99"/>
      <c r="S94" s="99"/>
      <c r="T94" s="99"/>
      <c r="U94" s="99"/>
      <c r="V94" s="99"/>
      <c r="W94" s="99"/>
      <c r="X94" s="99"/>
      <c r="Y94" s="99"/>
      <c r="Z94" s="99"/>
      <c r="AA94" s="99"/>
      <c r="AB94" s="99"/>
      <c r="AC94" s="3"/>
      <c r="AD94" s="3"/>
      <c r="AE94" s="3"/>
      <c r="AF94" s="3"/>
      <c r="AG94" s="3"/>
      <c r="AH94" s="3"/>
      <c r="AI94" s="3"/>
      <c r="AJ94" s="3"/>
      <c r="AK94" s="3"/>
      <c r="AL94" s="3"/>
      <c r="AM94" s="3"/>
      <c r="AN94" s="3"/>
      <c r="AO94" s="3"/>
      <c r="AP94" s="3"/>
      <c r="AQ94" s="3"/>
      <c r="AR94" s="3"/>
      <c r="AS94" s="3"/>
      <c r="AT94" s="3"/>
      <c r="AU94" s="3"/>
      <c r="AV94" s="3"/>
      <c r="AW94" s="3"/>
      <c r="AX94" s="3"/>
      <c r="AY94" s="265"/>
      <c r="AZ94" s="265"/>
      <c r="BA94" s="265"/>
      <c r="BB94" s="265"/>
      <c r="BC94" s="265"/>
      <c r="BD94" s="265"/>
      <c r="BE94" s="265"/>
      <c r="BF94" s="265"/>
      <c r="BG94" s="265"/>
      <c r="BH94" s="265"/>
      <c r="BI94" s="265"/>
      <c r="BJ94" s="265"/>
      <c r="BK94" s="265"/>
      <c r="BL94" s="265"/>
      <c r="BM94" s="265"/>
      <c r="BN94" s="265"/>
      <c r="BO94" s="265"/>
      <c r="BP94" s="265"/>
      <c r="BQ94" s="265"/>
      <c r="BR94" s="265"/>
      <c r="BS94" s="265"/>
      <c r="BT94" s="265"/>
      <c r="BU94" s="265"/>
      <c r="BV94" s="265"/>
      <c r="BW94" s="265"/>
      <c r="BX94" s="265"/>
      <c r="BY94" s="265"/>
      <c r="BZ94" s="265"/>
      <c r="CA94" s="265"/>
      <c r="CB94" s="265"/>
      <c r="CC94" s="265"/>
      <c r="CD94" s="265"/>
      <c r="CE94" s="265"/>
      <c r="CF94" s="265"/>
      <c r="CG94" s="265"/>
      <c r="CH94" s="265"/>
      <c r="CI94" s="265"/>
      <c r="CJ94" s="265"/>
      <c r="CK94" s="265"/>
      <c r="CL94" s="265"/>
      <c r="CM94" s="265"/>
      <c r="CN94" s="265"/>
      <c r="CO94" s="265"/>
      <c r="CP94" s="265"/>
      <c r="CQ94" s="265"/>
      <c r="CR94" s="265"/>
      <c r="CS94" s="265"/>
      <c r="CT94" s="265"/>
    </row>
    <row r="95" spans="1:98" s="74" customFormat="1" ht="15" x14ac:dyDescent="0.25">
      <c r="A95" s="145"/>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3"/>
      <c r="AD95" s="3"/>
      <c r="AE95" s="3"/>
      <c r="AF95" s="3"/>
      <c r="AG95" s="3"/>
      <c r="AH95" s="3"/>
      <c r="AI95" s="3"/>
      <c r="AJ95" s="3"/>
      <c r="AK95" s="3"/>
      <c r="AL95" s="3"/>
      <c r="AM95" s="3"/>
      <c r="AN95" s="3"/>
      <c r="AO95" s="3"/>
      <c r="AP95" s="3"/>
      <c r="AQ95" s="3"/>
      <c r="AR95" s="3"/>
      <c r="AS95" s="3"/>
      <c r="AT95" s="3"/>
      <c r="AU95" s="3"/>
      <c r="AV95" s="3"/>
      <c r="AW95" s="3"/>
      <c r="AX95" s="3"/>
      <c r="AY95" s="263"/>
      <c r="AZ95" s="263"/>
      <c r="BA95" s="263"/>
      <c r="BB95" s="263"/>
      <c r="BC95" s="263"/>
      <c r="BD95" s="263"/>
      <c r="BE95" s="263"/>
      <c r="BF95" s="263"/>
      <c r="BG95" s="263"/>
      <c r="BH95" s="263"/>
      <c r="BI95" s="263"/>
      <c r="BJ95" s="263"/>
      <c r="BK95" s="263"/>
      <c r="BL95" s="263"/>
      <c r="BM95" s="263"/>
      <c r="BN95" s="263"/>
      <c r="BO95" s="263"/>
      <c r="BP95" s="263"/>
      <c r="BQ95" s="263"/>
      <c r="BR95" s="263"/>
      <c r="BS95" s="263"/>
      <c r="BT95" s="263"/>
      <c r="BU95" s="263"/>
      <c r="BV95" s="263"/>
      <c r="BW95" s="263"/>
      <c r="BX95" s="263"/>
      <c r="BY95" s="263"/>
      <c r="BZ95" s="263"/>
      <c r="CA95" s="263"/>
      <c r="CB95" s="263"/>
      <c r="CC95" s="263"/>
      <c r="CD95" s="263"/>
      <c r="CE95" s="263"/>
      <c r="CF95" s="263"/>
      <c r="CG95" s="263"/>
      <c r="CH95" s="263"/>
      <c r="CI95" s="263"/>
      <c r="CJ95" s="263"/>
      <c r="CK95" s="263"/>
      <c r="CL95" s="263"/>
      <c r="CM95" s="263"/>
      <c r="CN95" s="263"/>
      <c r="CO95" s="263"/>
      <c r="CP95" s="263"/>
      <c r="CQ95" s="263"/>
      <c r="CR95" s="263"/>
      <c r="CS95" s="263"/>
      <c r="CT95" s="263"/>
    </row>
    <row r="96" spans="1:98" s="74" customFormat="1" ht="15.75" x14ac:dyDescent="0.25">
      <c r="A96" s="145"/>
      <c r="B96" s="151"/>
      <c r="C96" s="151"/>
      <c r="D96" s="151"/>
      <c r="E96" s="151"/>
      <c r="F96" s="151"/>
      <c r="G96" s="151"/>
      <c r="H96" s="151"/>
      <c r="I96" s="150"/>
      <c r="J96" s="150"/>
      <c r="K96" s="151"/>
      <c r="L96" s="151"/>
      <c r="M96" s="151"/>
      <c r="N96" s="151"/>
      <c r="O96" s="151"/>
      <c r="P96" s="151"/>
      <c r="Q96" s="151"/>
      <c r="R96" s="151"/>
      <c r="S96" s="151"/>
      <c r="T96" s="149"/>
      <c r="U96" s="149"/>
      <c r="V96" s="149"/>
      <c r="W96" s="149"/>
      <c r="X96" s="149"/>
      <c r="Y96" s="149"/>
      <c r="Z96" s="149"/>
      <c r="AA96" s="149"/>
      <c r="AB96" s="149"/>
      <c r="AC96" s="3"/>
      <c r="AD96" s="3"/>
      <c r="AE96" s="3"/>
      <c r="AF96" s="3"/>
      <c r="AG96" s="3"/>
      <c r="AH96" s="3"/>
      <c r="AI96" s="3"/>
      <c r="AJ96" s="3"/>
      <c r="AK96" s="3"/>
      <c r="AL96" s="3"/>
      <c r="AM96" s="3"/>
      <c r="AN96" s="3"/>
      <c r="AO96" s="3"/>
      <c r="AP96" s="3"/>
      <c r="AQ96" s="3"/>
      <c r="AR96" s="3"/>
      <c r="AS96" s="3"/>
      <c r="AT96" s="3"/>
      <c r="AU96" s="3"/>
      <c r="AV96" s="3"/>
      <c r="AW96" s="3"/>
      <c r="AX96" s="3"/>
      <c r="AY96" s="3"/>
      <c r="AZ96" s="3"/>
    </row>
    <row r="97" spans="1:1" ht="20.100000000000001" customHeight="1" x14ac:dyDescent="0.25">
      <c r="A97" s="148"/>
    </row>
    <row r="98" spans="1:1" ht="20.100000000000001" customHeight="1" x14ac:dyDescent="0.25">
      <c r="A98" s="147"/>
    </row>
    <row r="99" spans="1:1" ht="20.100000000000001" customHeight="1" x14ac:dyDescent="0.25">
      <c r="A99" s="147"/>
    </row>
    <row r="100" spans="1:1" ht="20.100000000000001" customHeight="1" x14ac:dyDescent="0.25">
      <c r="A100" s="147"/>
    </row>
    <row r="101" spans="1:1" ht="20.100000000000001" customHeight="1" x14ac:dyDescent="0.25">
      <c r="A101" s="147"/>
    </row>
  </sheetData>
  <sheetProtection algorithmName="SHA-512" hashValue="ZI9TR0UPBwS3ZgvN+ywys5kXc17X5wxDy9B1hqRJsMdyMxZCnYWx2OE/+0vaDCQIh2cR6ejtOJtdBpCtFIBhhw==" saltValue="RIQqyLFvORF8ahFXTH8Mxw==" spinCount="100000" sheet="1" objects="1" scenarios="1"/>
  <mergeCells count="109">
    <mergeCell ref="K93:L93"/>
    <mergeCell ref="R53:R54"/>
    <mergeCell ref="S53:S54"/>
    <mergeCell ref="K86:L86"/>
    <mergeCell ref="K87:L87"/>
    <mergeCell ref="N87:Q87"/>
    <mergeCell ref="M55:R55"/>
    <mergeCell ref="B64:S69"/>
    <mergeCell ref="B80:S81"/>
    <mergeCell ref="B88:O88"/>
    <mergeCell ref="B58:F58"/>
    <mergeCell ref="L58:M58"/>
    <mergeCell ref="L59:M59"/>
    <mergeCell ref="B41:C41"/>
    <mergeCell ref="B42:C42"/>
    <mergeCell ref="B43:C43"/>
    <mergeCell ref="K44:S44"/>
    <mergeCell ref="L46:M46"/>
    <mergeCell ref="N46:P46"/>
    <mergeCell ref="N90:S90"/>
    <mergeCell ref="K91:L91"/>
    <mergeCell ref="K92:L92"/>
    <mergeCell ref="K42:P42"/>
    <mergeCell ref="K51:P51"/>
    <mergeCell ref="B49:C49"/>
    <mergeCell ref="L49:M49"/>
    <mergeCell ref="N49:O49"/>
    <mergeCell ref="B50:F50"/>
    <mergeCell ref="K50:P50"/>
    <mergeCell ref="B53:G54"/>
    <mergeCell ref="H53:H54"/>
    <mergeCell ref="K53:N54"/>
    <mergeCell ref="P53:Q54"/>
    <mergeCell ref="B47:C47"/>
    <mergeCell ref="L47:M47"/>
    <mergeCell ref="N47:O47"/>
    <mergeCell ref="B48:C48"/>
    <mergeCell ref="L48:M48"/>
    <mergeCell ref="N48:O48"/>
    <mergeCell ref="B39:C39"/>
    <mergeCell ref="K39:L39"/>
    <mergeCell ref="N39:O39"/>
    <mergeCell ref="B40:C40"/>
    <mergeCell ref="K40:L40"/>
    <mergeCell ref="N40:O40"/>
    <mergeCell ref="N36:O36"/>
    <mergeCell ref="B37:C37"/>
    <mergeCell ref="K37:L37"/>
    <mergeCell ref="N37:O37"/>
    <mergeCell ref="B38:C38"/>
    <mergeCell ref="K38:L38"/>
    <mergeCell ref="N38:O38"/>
    <mergeCell ref="K30:L30"/>
    <mergeCell ref="N30:O30"/>
    <mergeCell ref="K31:L31"/>
    <mergeCell ref="N31:O31"/>
    <mergeCell ref="B27:C27"/>
    <mergeCell ref="K27:L27"/>
    <mergeCell ref="N27:O27"/>
    <mergeCell ref="B28:C28"/>
    <mergeCell ref="K28:L28"/>
    <mergeCell ref="N28:O28"/>
    <mergeCell ref="B16:C16"/>
    <mergeCell ref="K16:L16"/>
    <mergeCell ref="N16:O16"/>
    <mergeCell ref="B14:C14"/>
    <mergeCell ref="K14:L14"/>
    <mergeCell ref="N14:O14"/>
    <mergeCell ref="B29:C29"/>
    <mergeCell ref="K29:L29"/>
    <mergeCell ref="N29:O29"/>
    <mergeCell ref="Q21:R21"/>
    <mergeCell ref="B25:C26"/>
    <mergeCell ref="G25:G26"/>
    <mergeCell ref="K25:L25"/>
    <mergeCell ref="N25:O25"/>
    <mergeCell ref="K26:L26"/>
    <mergeCell ref="B17:C17"/>
    <mergeCell ref="K17:L17"/>
    <mergeCell ref="N17:O17"/>
    <mergeCell ref="B18:C18"/>
    <mergeCell ref="K18:L18"/>
    <mergeCell ref="N18:O18"/>
    <mergeCell ref="N26:O26"/>
    <mergeCell ref="B19:C19"/>
    <mergeCell ref="K19:L19"/>
    <mergeCell ref="N19:O19"/>
    <mergeCell ref="N21:O21"/>
    <mergeCell ref="L7:M7"/>
    <mergeCell ref="C2:J2"/>
    <mergeCell ref="R2:S2"/>
    <mergeCell ref="G3:H3"/>
    <mergeCell ref="Q3:S3"/>
    <mergeCell ref="K10:L10"/>
    <mergeCell ref="N10:O10"/>
    <mergeCell ref="B15:C15"/>
    <mergeCell ref="K15:L15"/>
    <mergeCell ref="N15:O15"/>
    <mergeCell ref="K6:M6"/>
    <mergeCell ref="N6:O6"/>
    <mergeCell ref="B13:C13"/>
    <mergeCell ref="K13:L13"/>
    <mergeCell ref="N13:O13"/>
    <mergeCell ref="B11:C11"/>
    <mergeCell ref="K11:L11"/>
    <mergeCell ref="N11:O11"/>
    <mergeCell ref="B12:C12"/>
    <mergeCell ref="K12:L12"/>
    <mergeCell ref="N12:O12"/>
  </mergeCells>
  <pageMargins left="0.7" right="0.7" top="0.75" bottom="0.75" header="0.3" footer="0.3"/>
  <pageSetup paperSize="9" scale="7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Q101"/>
  <sheetViews>
    <sheetView zoomScale="70" zoomScaleNormal="70" workbookViewId="0">
      <selection activeCell="Y41" sqref="Y41"/>
    </sheetView>
  </sheetViews>
  <sheetFormatPr defaultRowHeight="20.100000000000001" customHeight="1" x14ac:dyDescent="0.25"/>
  <cols>
    <col min="1" max="1" width="2.140625" style="3" customWidth="1"/>
    <col min="2" max="2" width="10.85546875" style="3" customWidth="1"/>
    <col min="3" max="3" width="4.140625" style="3" customWidth="1"/>
    <col min="4" max="4" width="10.140625" style="3" customWidth="1"/>
    <col min="5" max="5" width="4" style="3" customWidth="1"/>
    <col min="6" max="6" width="10.5703125" style="3" customWidth="1"/>
    <col min="7" max="7" width="3.7109375" style="3" bestFit="1" customWidth="1"/>
    <col min="8" max="8" width="10" style="3" customWidth="1"/>
    <col min="9" max="9" width="1.42578125" style="3" customWidth="1"/>
    <col min="10" max="10" width="1.28515625" style="3" customWidth="1"/>
    <col min="11" max="11" width="12.5703125" style="3" customWidth="1"/>
    <col min="12" max="12" width="3.7109375" style="3" customWidth="1"/>
    <col min="13" max="13" width="11.42578125" style="3" customWidth="1"/>
    <col min="14" max="14" width="6.85546875" style="3" customWidth="1"/>
    <col min="15" max="15" width="3.42578125" style="3" customWidth="1"/>
    <col min="16" max="16" width="3.5703125" style="3" customWidth="1"/>
    <col min="17" max="17" width="10.140625" style="3" customWidth="1"/>
    <col min="18" max="18" width="2.140625" style="3" bestFit="1" customWidth="1"/>
    <col min="19" max="19" width="11.85546875" style="3" customWidth="1"/>
    <col min="20" max="16384" width="9.140625" style="3"/>
  </cols>
  <sheetData>
    <row r="1" spans="2:329" ht="35.25" customHeight="1" x14ac:dyDescent="0.25">
      <c r="B1" s="1" t="s">
        <v>134</v>
      </c>
      <c r="C1" s="2"/>
      <c r="D1" s="2"/>
      <c r="E1" s="2"/>
      <c r="F1" s="2"/>
      <c r="G1" s="2"/>
      <c r="H1" s="2"/>
      <c r="I1" s="2"/>
      <c r="J1" s="2"/>
      <c r="K1" s="353" t="s">
        <v>139</v>
      </c>
      <c r="L1" s="353"/>
      <c r="M1" s="353"/>
      <c r="N1" s="353"/>
      <c r="O1" s="353"/>
      <c r="P1" s="353"/>
      <c r="Q1" s="353"/>
      <c r="R1" s="2"/>
      <c r="S1" s="2"/>
      <c r="U1" s="341" t="s">
        <v>115</v>
      </c>
      <c r="V1" s="341"/>
      <c r="W1" s="341"/>
      <c r="X1" s="341"/>
      <c r="Y1" s="341"/>
      <c r="Z1" s="341"/>
    </row>
    <row r="2" spans="2:329" ht="18" customHeight="1" x14ac:dyDescent="0.25">
      <c r="B2" s="4" t="s">
        <v>0</v>
      </c>
      <c r="C2" s="274" t="s">
        <v>86</v>
      </c>
      <c r="D2" s="274"/>
      <c r="E2" s="274"/>
      <c r="F2" s="274"/>
      <c r="G2" s="274"/>
      <c r="H2" s="274"/>
      <c r="I2" s="274"/>
      <c r="J2" s="274"/>
      <c r="K2" s="5" t="s">
        <v>1</v>
      </c>
      <c r="L2" s="6"/>
      <c r="M2" s="7"/>
      <c r="N2" s="8">
        <v>1</v>
      </c>
      <c r="O2" s="9" t="s">
        <v>2</v>
      </c>
      <c r="P2" s="8">
        <v>3</v>
      </c>
      <c r="Q2" s="9" t="s">
        <v>2</v>
      </c>
      <c r="R2" s="275">
        <v>2017</v>
      </c>
      <c r="S2" s="342"/>
      <c r="U2" s="221"/>
      <c r="V2" s="221"/>
      <c r="W2" s="221"/>
      <c r="X2" s="221"/>
      <c r="Y2" s="221"/>
      <c r="Z2" s="221"/>
    </row>
    <row r="3" spans="2:329" s="10" customFormat="1" ht="21.75" customHeight="1" thickBot="1" x14ac:dyDescent="0.3">
      <c r="B3" s="132" t="s">
        <v>3</v>
      </c>
      <c r="G3" s="276">
        <v>171</v>
      </c>
      <c r="H3" s="277"/>
      <c r="I3" s="129"/>
      <c r="J3" s="129"/>
      <c r="K3" s="130" t="s">
        <v>4</v>
      </c>
      <c r="L3" s="131"/>
      <c r="N3" s="278"/>
      <c r="O3" s="279"/>
      <c r="P3" s="279"/>
      <c r="Q3" s="278">
        <v>600</v>
      </c>
      <c r="R3" s="279"/>
      <c r="S3" s="279"/>
      <c r="T3" s="221"/>
      <c r="U3" s="345" t="s">
        <v>113</v>
      </c>
      <c r="V3" s="345"/>
      <c r="W3" s="345"/>
      <c r="X3" s="345"/>
      <c r="Y3" s="345"/>
      <c r="Z3" s="345"/>
      <c r="AA3" s="345"/>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row>
    <row r="4" spans="2:329" ht="8.25" customHeight="1" x14ac:dyDescent="0.25">
      <c r="B4" s="11"/>
      <c r="C4" s="11"/>
      <c r="D4" s="11"/>
      <c r="E4" s="11"/>
      <c r="F4" s="11"/>
      <c r="G4" s="11"/>
      <c r="H4" s="11"/>
      <c r="I4" s="11"/>
      <c r="J4" s="11"/>
      <c r="K4" s="11"/>
      <c r="L4" s="11"/>
      <c r="M4" s="11"/>
      <c r="N4" s="11"/>
      <c r="O4" s="11"/>
      <c r="P4" s="11"/>
      <c r="Q4" s="11"/>
      <c r="R4" s="11"/>
      <c r="S4" s="11"/>
      <c r="U4" s="345"/>
      <c r="V4" s="345"/>
      <c r="W4" s="345"/>
      <c r="X4" s="345"/>
      <c r="Y4" s="345"/>
      <c r="Z4" s="345"/>
      <c r="AA4" s="345"/>
    </row>
    <row r="5" spans="2:329" s="21" customFormat="1" ht="23.25" customHeight="1" x14ac:dyDescent="0.25">
      <c r="B5" s="12" t="s">
        <v>5</v>
      </c>
      <c r="C5" s="13"/>
      <c r="D5" s="13"/>
      <c r="E5" s="14"/>
      <c r="F5" s="14"/>
      <c r="G5" s="14"/>
      <c r="H5" s="15"/>
      <c r="I5" s="16"/>
      <c r="J5" s="17"/>
      <c r="K5" s="18" t="s">
        <v>6</v>
      </c>
      <c r="L5" s="14"/>
      <c r="M5" s="19"/>
      <c r="N5" s="20"/>
      <c r="O5" s="13"/>
      <c r="P5" s="13"/>
      <c r="Q5" s="13"/>
      <c r="R5" s="13"/>
      <c r="S5" s="13"/>
    </row>
    <row r="6" spans="2:329" ht="15" customHeight="1" x14ac:dyDescent="0.25">
      <c r="B6" s="22" t="s">
        <v>7</v>
      </c>
      <c r="C6" s="23"/>
      <c r="D6" s="23"/>
      <c r="E6" s="23"/>
      <c r="F6" s="24" t="s">
        <v>8</v>
      </c>
      <c r="G6" s="24" t="s">
        <v>9</v>
      </c>
      <c r="H6" s="216">
        <v>2100</v>
      </c>
      <c r="I6" s="25"/>
      <c r="J6" s="26"/>
      <c r="K6" s="273" t="s">
        <v>79</v>
      </c>
      <c r="L6" s="273"/>
      <c r="M6" s="273"/>
      <c r="N6" s="286" t="s">
        <v>87</v>
      </c>
      <c r="O6" s="287"/>
      <c r="P6" s="23"/>
      <c r="Q6" s="24" t="s">
        <v>8</v>
      </c>
      <c r="R6" s="24" t="s">
        <v>10</v>
      </c>
      <c r="S6" s="216">
        <v>2300</v>
      </c>
      <c r="U6" s="345" t="s">
        <v>116</v>
      </c>
      <c r="V6" s="345"/>
      <c r="W6" s="345"/>
      <c r="X6" s="345"/>
      <c r="Y6" s="345"/>
      <c r="Z6" s="345"/>
      <c r="AA6" s="345"/>
    </row>
    <row r="7" spans="2:329" ht="16.5" customHeight="1" x14ac:dyDescent="0.25">
      <c r="B7" s="27"/>
      <c r="C7" s="23"/>
      <c r="D7" s="23"/>
      <c r="E7" s="23"/>
      <c r="F7" s="23"/>
      <c r="G7" s="23"/>
      <c r="H7" s="28"/>
      <c r="I7" s="25"/>
      <c r="J7" s="26"/>
      <c r="K7" s="212"/>
      <c r="L7" s="273"/>
      <c r="M7" s="273"/>
      <c r="N7" s="193"/>
      <c r="O7" s="192"/>
      <c r="P7" s="23"/>
      <c r="Q7" s="23"/>
      <c r="R7" s="23"/>
      <c r="S7" s="28"/>
      <c r="T7" s="136"/>
      <c r="U7" s="345"/>
      <c r="V7" s="345"/>
      <c r="W7" s="345"/>
      <c r="X7" s="345"/>
      <c r="Y7" s="345"/>
      <c r="Z7" s="345"/>
      <c r="AA7" s="345"/>
    </row>
    <row r="8" spans="2:329" ht="15" hidden="1" x14ac:dyDescent="0.25">
      <c r="I8" s="25"/>
      <c r="J8" s="26"/>
      <c r="Q8" s="26"/>
    </row>
    <row r="9" spans="2:329" ht="21" customHeight="1" x14ac:dyDescent="0.25">
      <c r="B9" s="29" t="s">
        <v>11</v>
      </c>
      <c r="I9" s="25"/>
      <c r="K9" s="29" t="s">
        <v>66</v>
      </c>
    </row>
    <row r="10" spans="2:329" ht="24" customHeight="1" x14ac:dyDescent="0.25">
      <c r="B10" s="30" t="s">
        <v>12</v>
      </c>
      <c r="C10" s="31"/>
      <c r="D10" s="194" t="s">
        <v>13</v>
      </c>
      <c r="E10" s="194"/>
      <c r="F10" s="194" t="s">
        <v>14</v>
      </c>
      <c r="G10" s="194"/>
      <c r="H10" s="195" t="s">
        <v>8</v>
      </c>
      <c r="I10" s="25"/>
      <c r="J10" s="26"/>
      <c r="K10" s="280" t="s">
        <v>12</v>
      </c>
      <c r="L10" s="280"/>
      <c r="M10" s="195" t="s">
        <v>16</v>
      </c>
      <c r="N10" s="281" t="s">
        <v>17</v>
      </c>
      <c r="O10" s="282"/>
      <c r="P10" s="32"/>
      <c r="Q10" s="33" t="s">
        <v>13</v>
      </c>
      <c r="R10" s="33"/>
      <c r="S10" s="33" t="s">
        <v>8</v>
      </c>
      <c r="U10" s="343" t="s">
        <v>117</v>
      </c>
      <c r="V10" s="343"/>
      <c r="W10" s="343"/>
      <c r="X10" s="343"/>
      <c r="Y10" s="343"/>
      <c r="Z10" s="343"/>
      <c r="AA10" s="343"/>
    </row>
    <row r="11" spans="2:329" ht="18" customHeight="1" x14ac:dyDescent="0.25">
      <c r="B11" s="283" t="s">
        <v>21</v>
      </c>
      <c r="C11" s="284"/>
      <c r="D11" s="196">
        <v>31</v>
      </c>
      <c r="E11" s="200" t="s">
        <v>19</v>
      </c>
      <c r="F11" s="196">
        <v>50</v>
      </c>
      <c r="G11" s="200" t="s">
        <v>20</v>
      </c>
      <c r="H11" s="34">
        <f>IF(D11*F11&gt;0,D11*F11,"")</f>
        <v>1550</v>
      </c>
      <c r="I11" s="25"/>
      <c r="K11" s="283" t="s">
        <v>88</v>
      </c>
      <c r="L11" s="284"/>
      <c r="M11" s="196">
        <v>600</v>
      </c>
      <c r="N11" s="285">
        <v>15</v>
      </c>
      <c r="O11" s="285"/>
      <c r="P11" s="35" t="s">
        <v>19</v>
      </c>
      <c r="Q11" s="36">
        <v>31</v>
      </c>
      <c r="R11" s="37" t="s">
        <v>20</v>
      </c>
      <c r="S11" s="38">
        <f>IF(((Q11*N11*M11)/$G$3)&gt;0,((Q11*N11*M11)/$G$3),"")</f>
        <v>1631.578947368421</v>
      </c>
      <c r="U11" s="343"/>
      <c r="V11" s="343"/>
      <c r="W11" s="343"/>
      <c r="X11" s="343"/>
      <c r="Y11" s="343"/>
      <c r="Z11" s="343"/>
      <c r="AA11" s="343"/>
    </row>
    <row r="12" spans="2:329" ht="20.25" customHeight="1" x14ac:dyDescent="0.25">
      <c r="B12" s="283" t="s">
        <v>22</v>
      </c>
      <c r="C12" s="284"/>
      <c r="D12" s="196">
        <v>31</v>
      </c>
      <c r="E12" s="200" t="s">
        <v>19</v>
      </c>
      <c r="F12" s="196">
        <v>40</v>
      </c>
      <c r="G12" s="200" t="s">
        <v>20</v>
      </c>
      <c r="H12" s="34">
        <f t="shared" ref="H12:H19" si="0">IF(D12*F12&gt;0,D12*F12,"")</f>
        <v>1240</v>
      </c>
      <c r="I12" s="25"/>
      <c r="K12" s="283" t="s">
        <v>89</v>
      </c>
      <c r="L12" s="284"/>
      <c r="M12" s="196">
        <v>426</v>
      </c>
      <c r="N12" s="285">
        <v>15</v>
      </c>
      <c r="O12" s="285"/>
      <c r="P12" s="200" t="s">
        <v>19</v>
      </c>
      <c r="Q12" s="196">
        <v>30</v>
      </c>
      <c r="R12" s="39" t="s">
        <v>20</v>
      </c>
      <c r="S12" s="38">
        <f t="shared" ref="S12:S19" si="1">IF(((Q12*N12*M12)/$G$3)&gt;0,((Q12*N12*M12)/$G$3),"")</f>
        <v>1121.0526315789473</v>
      </c>
      <c r="U12" s="341" t="s">
        <v>111</v>
      </c>
      <c r="V12" s="341"/>
      <c r="W12" s="341"/>
      <c r="X12" s="341"/>
      <c r="Y12" s="341"/>
      <c r="Z12" s="341"/>
      <c r="AA12" s="341"/>
    </row>
    <row r="13" spans="2:329" ht="19.5" customHeight="1" x14ac:dyDescent="0.25">
      <c r="B13" s="283" t="s">
        <v>23</v>
      </c>
      <c r="C13" s="284"/>
      <c r="D13" s="196">
        <v>30</v>
      </c>
      <c r="E13" s="200" t="s">
        <v>19</v>
      </c>
      <c r="F13" s="196">
        <v>30</v>
      </c>
      <c r="G13" s="200" t="s">
        <v>20</v>
      </c>
      <c r="H13" s="34">
        <f t="shared" si="0"/>
        <v>900</v>
      </c>
      <c r="I13" s="25"/>
      <c r="K13" s="283" t="s">
        <v>90</v>
      </c>
      <c r="L13" s="284"/>
      <c r="M13" s="196">
        <v>174</v>
      </c>
      <c r="N13" s="285">
        <v>14</v>
      </c>
      <c r="O13" s="285"/>
      <c r="P13" s="200" t="s">
        <v>19</v>
      </c>
      <c r="Q13" s="196">
        <v>30</v>
      </c>
      <c r="R13" s="39" t="s">
        <v>20</v>
      </c>
      <c r="S13" s="38">
        <f t="shared" si="1"/>
        <v>427.36842105263156</v>
      </c>
      <c r="U13" s="341"/>
      <c r="V13" s="341"/>
      <c r="W13" s="341"/>
      <c r="X13" s="341"/>
      <c r="Y13" s="341"/>
      <c r="Z13" s="341"/>
      <c r="AA13" s="341"/>
    </row>
    <row r="14" spans="2:329" ht="18" customHeight="1" x14ac:dyDescent="0.25">
      <c r="B14" s="283"/>
      <c r="C14" s="284"/>
      <c r="D14" s="196"/>
      <c r="E14" s="200" t="s">
        <v>19</v>
      </c>
      <c r="F14" s="196"/>
      <c r="G14" s="200" t="s">
        <v>20</v>
      </c>
      <c r="H14" s="34" t="str">
        <f t="shared" si="0"/>
        <v/>
      </c>
      <c r="I14" s="25"/>
      <c r="K14" s="283" t="s">
        <v>91</v>
      </c>
      <c r="L14" s="284"/>
      <c r="M14" s="196">
        <v>0</v>
      </c>
      <c r="N14" s="285">
        <v>14</v>
      </c>
      <c r="O14" s="285"/>
      <c r="P14" s="200" t="s">
        <v>19</v>
      </c>
      <c r="Q14" s="196">
        <v>31</v>
      </c>
      <c r="R14" s="39" t="s">
        <v>20</v>
      </c>
      <c r="S14" s="38" t="str">
        <f t="shared" si="1"/>
        <v/>
      </c>
    </row>
    <row r="15" spans="2:329" ht="19.5" customHeight="1" x14ac:dyDescent="0.25">
      <c r="B15" s="283"/>
      <c r="C15" s="284"/>
      <c r="D15" s="196"/>
      <c r="E15" s="200" t="s">
        <v>19</v>
      </c>
      <c r="F15" s="196"/>
      <c r="G15" s="200" t="s">
        <v>20</v>
      </c>
      <c r="H15" s="34" t="str">
        <f t="shared" si="0"/>
        <v/>
      </c>
      <c r="I15" s="25"/>
      <c r="K15" s="283" t="s">
        <v>92</v>
      </c>
      <c r="L15" s="284"/>
      <c r="M15" s="196">
        <v>200</v>
      </c>
      <c r="N15" s="285">
        <v>14</v>
      </c>
      <c r="O15" s="285"/>
      <c r="P15" s="200" t="s">
        <v>19</v>
      </c>
      <c r="Q15" s="196">
        <v>31</v>
      </c>
      <c r="R15" s="39" t="s">
        <v>20</v>
      </c>
      <c r="S15" s="38">
        <f t="shared" si="1"/>
        <v>507.60233918128654</v>
      </c>
      <c r="U15" s="3" t="s">
        <v>112</v>
      </c>
    </row>
    <row r="16" spans="2:329" ht="21" customHeight="1" x14ac:dyDescent="0.25">
      <c r="B16" s="283"/>
      <c r="C16" s="284"/>
      <c r="D16" s="196"/>
      <c r="E16" s="200" t="s">
        <v>19</v>
      </c>
      <c r="F16" s="196"/>
      <c r="G16" s="200" t="s">
        <v>20</v>
      </c>
      <c r="H16" s="34" t="str">
        <f t="shared" si="0"/>
        <v/>
      </c>
      <c r="I16" s="25"/>
      <c r="K16" s="283"/>
      <c r="L16" s="284"/>
      <c r="M16" s="196"/>
      <c r="N16" s="285"/>
      <c r="O16" s="285"/>
      <c r="P16" s="200" t="s">
        <v>19</v>
      </c>
      <c r="Q16" s="196"/>
      <c r="R16" s="39" t="s">
        <v>20</v>
      </c>
      <c r="S16" s="38" t="str">
        <f t="shared" si="1"/>
        <v/>
      </c>
      <c r="T16" s="10"/>
    </row>
    <row r="17" spans="2:23" ht="20.100000000000001" customHeight="1" x14ac:dyDescent="0.25">
      <c r="B17" s="283"/>
      <c r="C17" s="284"/>
      <c r="D17" s="196"/>
      <c r="E17" s="40" t="s">
        <v>19</v>
      </c>
      <c r="F17" s="196"/>
      <c r="G17" s="40" t="s">
        <v>20</v>
      </c>
      <c r="H17" s="34" t="str">
        <f t="shared" si="0"/>
        <v/>
      </c>
      <c r="I17" s="25"/>
      <c r="K17" s="283"/>
      <c r="L17" s="284"/>
      <c r="M17" s="196"/>
      <c r="N17" s="285"/>
      <c r="O17" s="285"/>
      <c r="P17" s="200" t="s">
        <v>19</v>
      </c>
      <c r="Q17" s="196"/>
      <c r="R17" s="39" t="s">
        <v>20</v>
      </c>
      <c r="S17" s="38" t="str">
        <f t="shared" si="1"/>
        <v/>
      </c>
      <c r="U17" s="3" t="s">
        <v>114</v>
      </c>
    </row>
    <row r="18" spans="2:23" ht="20.100000000000001" customHeight="1" x14ac:dyDescent="0.25">
      <c r="B18" s="283"/>
      <c r="C18" s="284"/>
      <c r="D18" s="196"/>
      <c r="E18" s="40" t="s">
        <v>19</v>
      </c>
      <c r="F18" s="196"/>
      <c r="G18" s="40" t="s">
        <v>20</v>
      </c>
      <c r="H18" s="34" t="str">
        <f t="shared" si="0"/>
        <v/>
      </c>
      <c r="I18" s="41"/>
      <c r="K18" s="283"/>
      <c r="L18" s="284"/>
      <c r="M18" s="196"/>
      <c r="N18" s="285"/>
      <c r="O18" s="285"/>
      <c r="P18" s="200" t="s">
        <v>19</v>
      </c>
      <c r="Q18" s="196"/>
      <c r="R18" s="39" t="s">
        <v>20</v>
      </c>
      <c r="S18" s="38" t="str">
        <f t="shared" si="1"/>
        <v/>
      </c>
    </row>
    <row r="19" spans="2:23" ht="20.100000000000001" customHeight="1" x14ac:dyDescent="0.25">
      <c r="B19" s="299"/>
      <c r="C19" s="300"/>
      <c r="D19" s="196"/>
      <c r="E19" s="200" t="s">
        <v>19</v>
      </c>
      <c r="F19" s="196"/>
      <c r="G19" s="40" t="s">
        <v>20</v>
      </c>
      <c r="H19" s="34" t="str">
        <f t="shared" si="0"/>
        <v/>
      </c>
      <c r="I19" s="41"/>
      <c r="K19" s="283"/>
      <c r="L19" s="284"/>
      <c r="M19" s="196"/>
      <c r="N19" s="285"/>
      <c r="O19" s="285"/>
      <c r="P19" s="200" t="s">
        <v>19</v>
      </c>
      <c r="Q19" s="196"/>
      <c r="R19" s="39" t="s">
        <v>20</v>
      </c>
      <c r="S19" s="38" t="str">
        <f t="shared" si="1"/>
        <v/>
      </c>
    </row>
    <row r="20" spans="2:23" ht="20.100000000000001" customHeight="1" x14ac:dyDescent="0.25">
      <c r="B20" s="204" t="s">
        <v>70</v>
      </c>
      <c r="C20" s="204"/>
      <c r="D20" s="205"/>
      <c r="E20" s="42"/>
      <c r="F20" s="43" t="s">
        <v>29</v>
      </c>
      <c r="G20" s="42" t="s">
        <v>20</v>
      </c>
      <c r="H20" s="178">
        <f>SUM(H11:H19)</f>
        <v>3690</v>
      </c>
      <c r="I20" s="41"/>
      <c r="J20" s="26"/>
      <c r="K20" s="76" t="s">
        <v>68</v>
      </c>
      <c r="L20" s="170"/>
      <c r="M20" s="170"/>
      <c r="N20" s="171"/>
      <c r="O20" s="172"/>
      <c r="P20" s="173"/>
      <c r="Q20" s="79" t="s">
        <v>30</v>
      </c>
      <c r="R20" s="174" t="s">
        <v>20</v>
      </c>
      <c r="S20" s="80">
        <f>SUM(S11:S19)</f>
        <v>3687.6023391812864</v>
      </c>
      <c r="V20" s="243"/>
      <c r="W20" s="243"/>
    </row>
    <row r="21" spans="2:23" ht="4.5" customHeight="1" x14ac:dyDescent="0.25">
      <c r="I21" s="41"/>
      <c r="J21" s="26"/>
      <c r="K21" s="175"/>
      <c r="L21" s="169"/>
      <c r="M21" s="169"/>
      <c r="N21" s="288"/>
      <c r="O21" s="288"/>
      <c r="P21" s="169"/>
      <c r="Q21" s="288"/>
      <c r="R21" s="289"/>
      <c r="S21" s="288"/>
      <c r="T21" s="289"/>
    </row>
    <row r="22" spans="2:23" ht="13.5" customHeight="1" x14ac:dyDescent="0.25">
      <c r="B22" s="176" t="s">
        <v>67</v>
      </c>
      <c r="C22" s="176"/>
      <c r="D22" s="176"/>
      <c r="E22" s="176"/>
      <c r="F22" s="176"/>
      <c r="H22" s="180">
        <f>H20*G3</f>
        <v>630990</v>
      </c>
      <c r="I22" s="41"/>
      <c r="J22" s="26"/>
      <c r="K22" s="177" t="s">
        <v>69</v>
      </c>
      <c r="L22" s="169"/>
      <c r="M22" s="169"/>
      <c r="N22" s="169"/>
      <c r="O22" s="169"/>
      <c r="P22" s="169"/>
      <c r="Q22" s="169"/>
      <c r="R22" s="169"/>
      <c r="S22" s="179">
        <f>S20*G3</f>
        <v>630580</v>
      </c>
      <c r="V22" s="243"/>
    </row>
    <row r="23" spans="2:23" ht="4.5" customHeight="1" x14ac:dyDescent="0.25">
      <c r="I23" s="41"/>
      <c r="J23" s="169">
        <f>J20*I3</f>
        <v>0</v>
      </c>
      <c r="K23" s="169"/>
      <c r="L23" s="169"/>
      <c r="M23" s="169"/>
      <c r="N23" s="169"/>
      <c r="O23" s="169"/>
      <c r="P23" s="169"/>
      <c r="Q23" s="169"/>
      <c r="R23" s="169"/>
      <c r="S23" s="169"/>
    </row>
    <row r="24" spans="2:23" ht="20.100000000000001" customHeight="1" x14ac:dyDescent="0.25">
      <c r="B24" s="29" t="s">
        <v>31</v>
      </c>
      <c r="I24" s="25"/>
      <c r="J24" s="26"/>
      <c r="K24" s="29" t="s">
        <v>76</v>
      </c>
      <c r="N24" s="10"/>
      <c r="O24" s="10"/>
      <c r="P24" s="10"/>
      <c r="Q24" s="10"/>
      <c r="R24" s="10"/>
      <c r="S24" s="10"/>
      <c r="T24" s="10"/>
    </row>
    <row r="25" spans="2:23" ht="27" customHeight="1" x14ac:dyDescent="0.25">
      <c r="B25" s="290" t="s">
        <v>32</v>
      </c>
      <c r="C25" s="291"/>
      <c r="D25" s="46" t="s">
        <v>33</v>
      </c>
      <c r="E25" s="47"/>
      <c r="F25" s="46" t="s">
        <v>34</v>
      </c>
      <c r="G25" s="294"/>
      <c r="H25" s="46" t="s">
        <v>15</v>
      </c>
      <c r="I25" s="25"/>
      <c r="J25" s="26"/>
      <c r="K25" s="295" t="s">
        <v>12</v>
      </c>
      <c r="L25" s="296"/>
      <c r="M25" s="198" t="s">
        <v>16</v>
      </c>
      <c r="N25" s="297" t="s">
        <v>35</v>
      </c>
      <c r="O25" s="297"/>
      <c r="P25" s="48"/>
      <c r="Q25" s="198" t="s">
        <v>13</v>
      </c>
      <c r="R25" s="198"/>
      <c r="S25" s="198" t="s">
        <v>8</v>
      </c>
    </row>
    <row r="26" spans="2:23" ht="20.100000000000001" customHeight="1" x14ac:dyDescent="0.25">
      <c r="B26" s="292"/>
      <c r="C26" s="293"/>
      <c r="D26" s="49" t="s">
        <v>36</v>
      </c>
      <c r="E26" s="50"/>
      <c r="F26" s="49" t="s">
        <v>37</v>
      </c>
      <c r="G26" s="294"/>
      <c r="H26" s="50"/>
      <c r="I26" s="25"/>
      <c r="J26" s="26"/>
      <c r="K26" s="298" t="s">
        <v>93</v>
      </c>
      <c r="L26" s="298"/>
      <c r="M26" s="196">
        <v>50</v>
      </c>
      <c r="N26" s="285">
        <v>7</v>
      </c>
      <c r="O26" s="285"/>
      <c r="P26" s="200" t="s">
        <v>19</v>
      </c>
      <c r="Q26" s="196">
        <v>31</v>
      </c>
      <c r="R26" s="200" t="s">
        <v>20</v>
      </c>
      <c r="S26" s="34">
        <f t="shared" ref="S26:S31" si="2">IF(((Q26*N26*M26)/$G$3)&gt;0,((Q26*N26*M26)/$G$3),"")</f>
        <v>63.450292397660817</v>
      </c>
    </row>
    <row r="27" spans="2:23" ht="20.100000000000001" customHeight="1" x14ac:dyDescent="0.25">
      <c r="B27" s="303"/>
      <c r="C27" s="304"/>
      <c r="D27" s="196"/>
      <c r="E27" s="200" t="s">
        <v>19</v>
      </c>
      <c r="F27" s="196"/>
      <c r="G27" s="200" t="s">
        <v>20</v>
      </c>
      <c r="H27" s="34" t="str">
        <f>IF(((B27*D27*F27)/$G$3)&gt;0,((B27*D27*F27)/$G$3),"")</f>
        <v/>
      </c>
      <c r="I27" s="25"/>
      <c r="J27" s="26"/>
      <c r="K27" s="298"/>
      <c r="L27" s="298"/>
      <c r="M27" s="196"/>
      <c r="N27" s="285"/>
      <c r="O27" s="285"/>
      <c r="P27" s="200" t="s">
        <v>19</v>
      </c>
      <c r="Q27" s="196"/>
      <c r="R27" s="200" t="s">
        <v>20</v>
      </c>
      <c r="S27" s="34" t="str">
        <f t="shared" si="2"/>
        <v/>
      </c>
    </row>
    <row r="28" spans="2:23" ht="20.100000000000001" customHeight="1" x14ac:dyDescent="0.25">
      <c r="B28" s="285"/>
      <c r="C28" s="285"/>
      <c r="D28" s="196"/>
      <c r="E28" s="200" t="s">
        <v>19</v>
      </c>
      <c r="F28" s="196"/>
      <c r="G28" s="200" t="s">
        <v>20</v>
      </c>
      <c r="H28" s="34" t="str">
        <f>IF(((B28*D28*F28)/$G$3)&gt;0,((B28*D28*F28)/$G$3),"")</f>
        <v/>
      </c>
      <c r="I28" s="25"/>
      <c r="J28" s="26"/>
      <c r="K28" s="298"/>
      <c r="L28" s="298"/>
      <c r="M28" s="196"/>
      <c r="N28" s="285"/>
      <c r="O28" s="285"/>
      <c r="P28" s="200" t="s">
        <v>19</v>
      </c>
      <c r="Q28" s="196"/>
      <c r="R28" s="200" t="s">
        <v>20</v>
      </c>
      <c r="S28" s="34" t="str">
        <f t="shared" si="2"/>
        <v/>
      </c>
    </row>
    <row r="29" spans="2:23" ht="20.100000000000001" customHeight="1" x14ac:dyDescent="0.25">
      <c r="B29" s="285"/>
      <c r="C29" s="285"/>
      <c r="D29" s="196"/>
      <c r="E29" s="200" t="s">
        <v>19</v>
      </c>
      <c r="F29" s="196"/>
      <c r="G29" s="200" t="s">
        <v>20</v>
      </c>
      <c r="H29" s="34" t="str">
        <f>IF(((B29*D29*F29)/$G$3)&gt;0,((B29*D29*F29)/$G$3),"")</f>
        <v/>
      </c>
      <c r="I29" s="25"/>
      <c r="J29" s="26"/>
      <c r="K29" s="298"/>
      <c r="L29" s="298"/>
      <c r="M29" s="196"/>
      <c r="N29" s="285"/>
      <c r="O29" s="285"/>
      <c r="P29" s="200" t="s">
        <v>19</v>
      </c>
      <c r="Q29" s="196"/>
      <c r="R29" s="200" t="s">
        <v>20</v>
      </c>
      <c r="S29" s="34" t="str">
        <f t="shared" si="2"/>
        <v/>
      </c>
    </row>
    <row r="30" spans="2:23" ht="20.100000000000001" customHeight="1" x14ac:dyDescent="0.25">
      <c r="B30" s="51" t="s">
        <v>60</v>
      </c>
      <c r="C30" s="52"/>
      <c r="D30" s="53"/>
      <c r="E30" s="54"/>
      <c r="F30" s="43" t="s">
        <v>38</v>
      </c>
      <c r="G30" s="54" t="s">
        <v>20</v>
      </c>
      <c r="H30" s="44">
        <f>SUM(H27:H29)</f>
        <v>0</v>
      </c>
      <c r="I30" s="25"/>
      <c r="J30" s="26"/>
      <c r="K30" s="301"/>
      <c r="L30" s="302"/>
      <c r="M30" s="196"/>
      <c r="N30" s="285"/>
      <c r="O30" s="285"/>
      <c r="P30" s="200" t="s">
        <v>19</v>
      </c>
      <c r="Q30" s="196"/>
      <c r="R30" s="40" t="s">
        <v>20</v>
      </c>
      <c r="S30" s="34" t="str">
        <f t="shared" si="2"/>
        <v/>
      </c>
      <c r="T30" s="10"/>
    </row>
    <row r="31" spans="2:23" ht="20.100000000000001" customHeight="1" x14ac:dyDescent="0.25">
      <c r="I31" s="25"/>
      <c r="J31" s="26"/>
      <c r="K31" s="298"/>
      <c r="L31" s="298"/>
      <c r="M31" s="196"/>
      <c r="N31" s="285"/>
      <c r="O31" s="285"/>
      <c r="P31" s="200" t="s">
        <v>19</v>
      </c>
      <c r="Q31" s="196"/>
      <c r="R31" s="40" t="s">
        <v>20</v>
      </c>
      <c r="S31" s="34" t="str">
        <f t="shared" si="2"/>
        <v/>
      </c>
    </row>
    <row r="32" spans="2:23" ht="20.100000000000001" customHeight="1" x14ac:dyDescent="0.25">
      <c r="B32" s="29" t="s">
        <v>39</v>
      </c>
      <c r="C32" s="55"/>
      <c r="D32" s="56"/>
      <c r="E32" s="56"/>
      <c r="F32" s="57" t="s">
        <v>40</v>
      </c>
      <c r="G32" s="58" t="s">
        <v>20</v>
      </c>
      <c r="H32" s="59">
        <v>0.9</v>
      </c>
      <c r="I32" s="25"/>
      <c r="J32" s="26"/>
      <c r="K32" s="204" t="s">
        <v>61</v>
      </c>
      <c r="L32" s="60"/>
      <c r="M32" s="61"/>
      <c r="N32" s="62"/>
      <c r="O32" s="62"/>
      <c r="P32" s="62"/>
      <c r="Q32" s="43" t="s">
        <v>41</v>
      </c>
      <c r="R32" s="62" t="s">
        <v>20</v>
      </c>
      <c r="S32" s="44">
        <f>SUM(S26:S31)</f>
        <v>63.450292397660817</v>
      </c>
    </row>
    <row r="33" spans="2:26" ht="7.5" customHeight="1" x14ac:dyDescent="0.25">
      <c r="B33" s="29"/>
      <c r="C33" s="55"/>
      <c r="D33" s="56"/>
      <c r="E33" s="56"/>
      <c r="F33" s="57"/>
      <c r="G33" s="58"/>
      <c r="H33" s="181"/>
      <c r="I33" s="25"/>
      <c r="J33" s="26"/>
      <c r="K33" s="65"/>
      <c r="L33" s="65"/>
      <c r="M33" s="65"/>
      <c r="N33" s="65"/>
      <c r="O33" s="65"/>
      <c r="P33" s="65"/>
      <c r="Q33" s="65"/>
      <c r="R33" s="65"/>
      <c r="S33" s="65"/>
    </row>
    <row r="34" spans="2:26" ht="12.75" customHeight="1" x14ac:dyDescent="0.25">
      <c r="B34" s="63"/>
      <c r="C34" s="63"/>
      <c r="D34" s="64"/>
      <c r="E34" s="64"/>
      <c r="F34" s="64"/>
      <c r="G34" s="64"/>
      <c r="H34" s="64"/>
      <c r="I34" s="25"/>
      <c r="J34" s="26"/>
      <c r="K34" s="177" t="s">
        <v>69</v>
      </c>
      <c r="L34" s="182"/>
      <c r="M34" s="182"/>
      <c r="N34" s="182"/>
      <c r="O34" s="183"/>
      <c r="P34" s="183"/>
      <c r="Q34" s="184"/>
      <c r="R34" s="183"/>
      <c r="S34" s="185">
        <f>S32*G3</f>
        <v>10850</v>
      </c>
      <c r="Y34" s="26"/>
      <c r="Z34" s="26"/>
    </row>
    <row r="35" spans="2:26" s="21" customFormat="1" ht="24.75" customHeight="1" x14ac:dyDescent="0.25">
      <c r="B35" s="29" t="s">
        <v>71</v>
      </c>
      <c r="C35" s="55"/>
      <c r="D35" s="55"/>
      <c r="E35" s="55"/>
      <c r="F35" s="55"/>
      <c r="G35" s="66" t="s">
        <v>42</v>
      </c>
      <c r="H35" s="67">
        <f>(H20+H30)*H32</f>
        <v>3321</v>
      </c>
      <c r="I35" s="68"/>
      <c r="J35" s="69"/>
      <c r="K35" s="29" t="s">
        <v>43</v>
      </c>
      <c r="T35" s="69"/>
      <c r="U35" s="69"/>
      <c r="V35" s="69"/>
      <c r="W35" s="69"/>
      <c r="X35" s="69"/>
      <c r="Y35" s="69"/>
      <c r="Z35" s="69"/>
    </row>
    <row r="36" spans="2:26" ht="24" customHeight="1" x14ac:dyDescent="0.25">
      <c r="B36" s="29" t="s">
        <v>44</v>
      </c>
      <c r="I36" s="25"/>
      <c r="J36" s="26"/>
      <c r="K36" s="197" t="s">
        <v>12</v>
      </c>
      <c r="L36" s="70"/>
      <c r="M36" s="198" t="s">
        <v>16</v>
      </c>
      <c r="N36" s="297" t="s">
        <v>17</v>
      </c>
      <c r="O36" s="297"/>
      <c r="P36" s="48"/>
      <c r="Q36" s="198" t="s">
        <v>45</v>
      </c>
      <c r="R36" s="198"/>
      <c r="S36" s="198" t="s">
        <v>58</v>
      </c>
      <c r="T36" s="344"/>
      <c r="U36" s="344"/>
      <c r="V36" s="344"/>
      <c r="W36" s="344"/>
      <c r="X36" s="344"/>
      <c r="Y36" s="344"/>
      <c r="Z36" s="344"/>
    </row>
    <row r="37" spans="2:26" ht="20.100000000000001" customHeight="1" x14ac:dyDescent="0.25">
      <c r="B37" s="305" t="s">
        <v>46</v>
      </c>
      <c r="C37" s="305"/>
      <c r="D37" s="71" t="s">
        <v>83</v>
      </c>
      <c r="E37" s="71"/>
      <c r="F37" s="71" t="s">
        <v>47</v>
      </c>
      <c r="G37" s="71"/>
      <c r="H37" s="71" t="s">
        <v>84</v>
      </c>
      <c r="I37" s="25"/>
      <c r="J37" s="26"/>
      <c r="K37" s="298"/>
      <c r="L37" s="298"/>
      <c r="M37" s="196"/>
      <c r="N37" s="285"/>
      <c r="O37" s="284"/>
      <c r="P37" s="200" t="s">
        <v>19</v>
      </c>
      <c r="Q37" s="196"/>
      <c r="R37" s="200" t="s">
        <v>20</v>
      </c>
      <c r="S37" s="34" t="str">
        <f>IF(((Q37*N37*M37)/$G$3)&gt;0,((Q37*N37*M37)/$G$3),"")</f>
        <v/>
      </c>
      <c r="T37" s="344"/>
      <c r="U37" s="344"/>
      <c r="V37" s="344"/>
      <c r="W37" s="344"/>
      <c r="X37" s="344"/>
      <c r="Y37" s="344"/>
      <c r="Z37" s="344"/>
    </row>
    <row r="38" spans="2:26" ht="20.100000000000001" customHeight="1" x14ac:dyDescent="0.25">
      <c r="B38" s="298" t="s">
        <v>48</v>
      </c>
      <c r="C38" s="284"/>
      <c r="D38" s="72">
        <v>140</v>
      </c>
      <c r="E38" s="200" t="s">
        <v>19</v>
      </c>
      <c r="F38" s="73">
        <v>0.2</v>
      </c>
      <c r="G38" s="200" t="s">
        <v>20</v>
      </c>
      <c r="H38" s="218">
        <f t="shared" ref="H38:H43" si="3">IF((D38)*(1-F38)&gt;0,(D38)*(1-F38),"")</f>
        <v>112</v>
      </c>
      <c r="I38" s="25"/>
      <c r="J38" s="26"/>
      <c r="K38" s="298"/>
      <c r="L38" s="298"/>
      <c r="M38" s="196"/>
      <c r="N38" s="285"/>
      <c r="O38" s="284"/>
      <c r="P38" s="200" t="s">
        <v>19</v>
      </c>
      <c r="Q38" s="196"/>
      <c r="R38" s="200" t="s">
        <v>20</v>
      </c>
      <c r="S38" s="34" t="str">
        <f>IF(((Q38*N38*M38)/$G$3)&gt;0,((Q38*N38*M38)/$G$3),"")</f>
        <v/>
      </c>
      <c r="T38" s="344"/>
      <c r="U38" s="344"/>
      <c r="V38" s="344"/>
      <c r="W38" s="344"/>
      <c r="X38" s="344"/>
      <c r="Y38" s="344"/>
      <c r="Z38" s="344"/>
    </row>
    <row r="39" spans="2:26" ht="20.100000000000001" customHeight="1" x14ac:dyDescent="0.25">
      <c r="B39" s="298"/>
      <c r="C39" s="284"/>
      <c r="D39" s="72"/>
      <c r="E39" s="200" t="s">
        <v>19</v>
      </c>
      <c r="F39" s="73"/>
      <c r="G39" s="200" t="s">
        <v>20</v>
      </c>
      <c r="H39" s="218" t="str">
        <f t="shared" si="3"/>
        <v/>
      </c>
      <c r="I39" s="25"/>
      <c r="J39" s="26"/>
      <c r="K39" s="298"/>
      <c r="L39" s="298"/>
      <c r="M39" s="196"/>
      <c r="N39" s="285"/>
      <c r="O39" s="284"/>
      <c r="P39" s="200" t="s">
        <v>19</v>
      </c>
      <c r="Q39" s="196"/>
      <c r="R39" s="200" t="s">
        <v>20</v>
      </c>
      <c r="S39" s="34" t="str">
        <f>IF(((Q39*N39*M39)/$G$3)&gt;0,((Q39*N39*M39)/$G$3),"")</f>
        <v/>
      </c>
      <c r="T39" s="141"/>
      <c r="U39" s="26"/>
      <c r="V39" s="26"/>
      <c r="W39" s="26"/>
      <c r="X39" s="26"/>
      <c r="Y39" s="26"/>
      <c r="Z39" s="26"/>
    </row>
    <row r="40" spans="2:26" ht="20.100000000000001" customHeight="1" x14ac:dyDescent="0.25">
      <c r="B40" s="298"/>
      <c r="C40" s="284"/>
      <c r="D40" s="72"/>
      <c r="E40" s="200" t="s">
        <v>19</v>
      </c>
      <c r="F40" s="73"/>
      <c r="G40" s="200" t="s">
        <v>20</v>
      </c>
      <c r="H40" s="34" t="str">
        <f t="shared" si="3"/>
        <v/>
      </c>
      <c r="I40" s="41"/>
      <c r="J40" s="26"/>
      <c r="K40" s="298"/>
      <c r="L40" s="298"/>
      <c r="M40" s="196"/>
      <c r="N40" s="285"/>
      <c r="O40" s="284"/>
      <c r="P40" s="200" t="s">
        <v>19</v>
      </c>
      <c r="Q40" s="196"/>
      <c r="R40" s="200" t="s">
        <v>20</v>
      </c>
      <c r="S40" s="34" t="str">
        <f>IF(((Q40*N40*M40)/$G$3)&gt;0,((Q40*N40*M40)/$G$3),"")</f>
        <v/>
      </c>
      <c r="T40" s="74"/>
      <c r="U40" s="26"/>
      <c r="V40" s="26"/>
      <c r="W40" s="26"/>
      <c r="X40" s="26"/>
      <c r="Y40" s="26"/>
      <c r="Z40" s="26"/>
    </row>
    <row r="41" spans="2:26" ht="20.100000000000001" customHeight="1" x14ac:dyDescent="0.25">
      <c r="B41" s="298"/>
      <c r="C41" s="284"/>
      <c r="D41" s="72"/>
      <c r="E41" s="200" t="s">
        <v>19</v>
      </c>
      <c r="F41" s="73"/>
      <c r="G41" s="200" t="s">
        <v>20</v>
      </c>
      <c r="H41" s="34" t="str">
        <f t="shared" si="3"/>
        <v/>
      </c>
      <c r="I41" s="41"/>
      <c r="J41" s="26"/>
      <c r="K41" s="204" t="s">
        <v>62</v>
      </c>
      <c r="L41" s="204"/>
      <c r="M41" s="205"/>
      <c r="N41" s="42"/>
      <c r="O41" s="42"/>
      <c r="P41" s="42"/>
      <c r="Q41" s="43" t="s">
        <v>49</v>
      </c>
      <c r="R41" s="42" t="s">
        <v>20</v>
      </c>
      <c r="S41" s="44">
        <f>SUM(S37:S40)</f>
        <v>0</v>
      </c>
      <c r="T41" s="26"/>
      <c r="U41" s="26"/>
      <c r="V41" s="26"/>
      <c r="W41" s="26"/>
      <c r="X41" s="26"/>
      <c r="Y41" s="26"/>
      <c r="Z41" s="26"/>
    </row>
    <row r="42" spans="2:26" ht="17.25" customHeight="1" x14ac:dyDescent="0.25">
      <c r="B42" s="298"/>
      <c r="C42" s="284"/>
      <c r="D42" s="72"/>
      <c r="E42" s="200" t="s">
        <v>19</v>
      </c>
      <c r="F42" s="73"/>
      <c r="G42" s="40" t="s">
        <v>20</v>
      </c>
      <c r="H42" s="34" t="str">
        <f t="shared" si="3"/>
        <v/>
      </c>
      <c r="I42" s="41"/>
      <c r="J42" s="26"/>
      <c r="K42" s="306" t="s">
        <v>69</v>
      </c>
      <c r="L42" s="306"/>
      <c r="M42" s="306"/>
      <c r="N42" s="306"/>
      <c r="O42" s="306"/>
      <c r="P42" s="306"/>
      <c r="Q42" s="202"/>
      <c r="R42" s="202"/>
      <c r="S42" s="188">
        <f>S41*G3</f>
        <v>0</v>
      </c>
      <c r="T42" s="26"/>
      <c r="U42" s="26"/>
      <c r="V42" s="26"/>
      <c r="W42" s="26"/>
      <c r="X42" s="26"/>
      <c r="Y42" s="26"/>
      <c r="Z42" s="26"/>
    </row>
    <row r="43" spans="2:26" ht="19.5" customHeight="1" x14ac:dyDescent="0.25">
      <c r="B43" s="298"/>
      <c r="C43" s="284"/>
      <c r="D43" s="72"/>
      <c r="E43" s="200" t="s">
        <v>19</v>
      </c>
      <c r="F43" s="73"/>
      <c r="G43" s="40" t="s">
        <v>20</v>
      </c>
      <c r="H43" s="34" t="str">
        <f t="shared" si="3"/>
        <v/>
      </c>
      <c r="I43" s="25"/>
      <c r="J43" s="26"/>
      <c r="Q43" s="101"/>
      <c r="R43" s="75"/>
      <c r="T43" s="26"/>
      <c r="U43" s="26"/>
      <c r="V43" s="26"/>
      <c r="W43" s="26"/>
      <c r="X43" s="26"/>
      <c r="Y43" s="26"/>
      <c r="Z43" s="26"/>
    </row>
    <row r="44" spans="2:26" ht="20.100000000000001" customHeight="1" x14ac:dyDescent="0.25">
      <c r="B44" s="186" t="s">
        <v>85</v>
      </c>
      <c r="C44" s="186"/>
      <c r="D44" s="199"/>
      <c r="E44" s="187"/>
      <c r="F44" s="199"/>
      <c r="G44" s="103"/>
      <c r="H44" s="219">
        <f>SUM(H38:H43)</f>
        <v>112</v>
      </c>
      <c r="I44" s="25"/>
      <c r="J44" s="26"/>
      <c r="K44" s="318" t="s">
        <v>51</v>
      </c>
      <c r="L44" s="318"/>
      <c r="M44" s="318"/>
      <c r="N44" s="318"/>
      <c r="O44" s="319"/>
      <c r="P44" s="319"/>
      <c r="Q44" s="319"/>
      <c r="R44" s="319"/>
      <c r="S44" s="320"/>
      <c r="T44" s="26"/>
      <c r="U44" s="26"/>
      <c r="V44" s="26"/>
      <c r="W44" s="26"/>
      <c r="X44" s="26"/>
      <c r="Y44" s="26"/>
      <c r="Z44" s="26"/>
    </row>
    <row r="45" spans="2:26" s="136" customFormat="1" ht="14.25" customHeight="1" x14ac:dyDescent="0.25">
      <c r="H45" s="220"/>
      <c r="I45" s="133"/>
      <c r="J45" s="134"/>
      <c r="K45" s="213" t="s">
        <v>80</v>
      </c>
      <c r="T45" s="135"/>
    </row>
    <row r="46" spans="2:26" ht="20.100000000000001" customHeight="1" x14ac:dyDescent="0.25">
      <c r="B46" s="76" t="s">
        <v>72</v>
      </c>
      <c r="C46" s="76"/>
      <c r="D46" s="77"/>
      <c r="E46" s="78"/>
      <c r="F46" s="79" t="s">
        <v>50</v>
      </c>
      <c r="G46" s="78" t="s">
        <v>20</v>
      </c>
      <c r="H46" s="80">
        <f xml:space="preserve"> 1000*(SUM(H38:H43))/G3</f>
        <v>654.9707602339181</v>
      </c>
      <c r="I46" s="25"/>
      <c r="J46" s="26"/>
      <c r="K46" s="71" t="s">
        <v>52</v>
      </c>
      <c r="L46" s="321" t="s">
        <v>53</v>
      </c>
      <c r="M46" s="322"/>
      <c r="N46" s="321" t="s">
        <v>54</v>
      </c>
      <c r="O46" s="323"/>
      <c r="P46" s="322"/>
      <c r="Q46" s="71" t="s">
        <v>55</v>
      </c>
      <c r="R46" s="81"/>
      <c r="S46" s="71" t="s">
        <v>73</v>
      </c>
    </row>
    <row r="47" spans="2:26" ht="20.100000000000001" customHeight="1" x14ac:dyDescent="0.25">
      <c r="B47" s="307"/>
      <c r="C47" s="307"/>
      <c r="D47" s="199"/>
      <c r="E47" s="199"/>
      <c r="F47" s="217"/>
      <c r="G47" s="105"/>
      <c r="H47" s="106"/>
      <c r="I47" s="107"/>
      <c r="J47" s="26"/>
      <c r="K47" s="196">
        <v>50</v>
      </c>
      <c r="L47" s="285">
        <v>0.5</v>
      </c>
      <c r="M47" s="285"/>
      <c r="N47" s="308">
        <f>IF(K47*L47&gt;0,K47*L47,"")</f>
        <v>25</v>
      </c>
      <c r="O47" s="308"/>
      <c r="P47" s="200" t="s">
        <v>19</v>
      </c>
      <c r="Q47" s="196">
        <v>200</v>
      </c>
      <c r="R47" s="40" t="s">
        <v>20</v>
      </c>
      <c r="S47" s="34">
        <f>IF(((K47*L47*Q47)/$G$3)&gt;0,((K47*L47*Q47)/$G$3),"")</f>
        <v>29.239766081871345</v>
      </c>
    </row>
    <row r="48" spans="2:26" ht="20.100000000000001" customHeight="1" x14ac:dyDescent="0.25">
      <c r="B48" s="307"/>
      <c r="C48" s="307"/>
      <c r="D48" s="199"/>
      <c r="E48" s="199"/>
      <c r="F48" s="199"/>
      <c r="G48" s="108"/>
      <c r="H48" s="106"/>
      <c r="I48" s="107"/>
      <c r="J48" s="26"/>
      <c r="K48" s="196"/>
      <c r="L48" s="285"/>
      <c r="M48" s="285"/>
      <c r="N48" s="308" t="str">
        <f>IF(K48*L48&gt;0,K48*L48,"")</f>
        <v/>
      </c>
      <c r="O48" s="308"/>
      <c r="P48" s="200" t="s">
        <v>19</v>
      </c>
      <c r="Q48" s="196"/>
      <c r="R48" s="40" t="s">
        <v>20</v>
      </c>
      <c r="S48" s="34" t="str">
        <f>IF(((K48*L48*Q48)/$G$3)&gt;0,((K48*L48*Q48)/$G$3),"")</f>
        <v/>
      </c>
    </row>
    <row r="49" spans="1:52" ht="20.100000000000001" customHeight="1" x14ac:dyDescent="0.25">
      <c r="B49" s="307"/>
      <c r="C49" s="307"/>
      <c r="D49" s="199"/>
      <c r="E49" s="199"/>
      <c r="F49" s="199"/>
      <c r="G49" s="105"/>
      <c r="H49" s="106"/>
      <c r="I49" s="107"/>
      <c r="J49" s="26"/>
      <c r="K49" s="196"/>
      <c r="L49" s="285"/>
      <c r="M49" s="285"/>
      <c r="N49" s="308" t="str">
        <f>IF(K49*L49&gt;0,K49*L49,"")</f>
        <v/>
      </c>
      <c r="O49" s="308"/>
      <c r="P49" s="200" t="s">
        <v>19</v>
      </c>
      <c r="Q49" s="196"/>
      <c r="R49" s="40" t="s">
        <v>20</v>
      </c>
      <c r="S49" s="34" t="str">
        <f>IF(((K49*L49*Q49)/$G$3)&gt;0,((K49*L49*Q49)/$G$3),"")</f>
        <v/>
      </c>
    </row>
    <row r="50" spans="1:52" ht="16.5" customHeight="1" x14ac:dyDescent="0.25">
      <c r="B50" s="309"/>
      <c r="C50" s="309"/>
      <c r="D50" s="309"/>
      <c r="E50" s="309"/>
      <c r="F50" s="309"/>
      <c r="G50" s="102"/>
      <c r="H50" s="104"/>
      <c r="I50" s="25"/>
      <c r="J50" s="26"/>
      <c r="K50" s="310" t="s">
        <v>62</v>
      </c>
      <c r="L50" s="310"/>
      <c r="M50" s="310"/>
      <c r="N50" s="310"/>
      <c r="O50" s="310"/>
      <c r="P50" s="311"/>
      <c r="Q50" s="43" t="s">
        <v>56</v>
      </c>
      <c r="R50" s="45" t="s">
        <v>20</v>
      </c>
      <c r="S50" s="44">
        <f>SUM(S47:S49)</f>
        <v>29.239766081871345</v>
      </c>
    </row>
    <row r="51" spans="1:52" ht="12.75" customHeight="1" x14ac:dyDescent="0.25">
      <c r="B51" s="203"/>
      <c r="C51" s="203"/>
      <c r="D51" s="203"/>
      <c r="E51" s="203"/>
      <c r="F51" s="203"/>
      <c r="G51" s="102"/>
      <c r="H51" s="104"/>
      <c r="I51" s="25"/>
      <c r="J51" s="26"/>
      <c r="K51" s="306" t="s">
        <v>69</v>
      </c>
      <c r="L51" s="306"/>
      <c r="M51" s="306"/>
      <c r="N51" s="306"/>
      <c r="O51" s="306"/>
      <c r="P51" s="306"/>
      <c r="S51" s="189">
        <f>S50*G3</f>
        <v>5000</v>
      </c>
      <c r="U51" s="243"/>
    </row>
    <row r="52" spans="1:52" ht="6.75" customHeight="1" x14ac:dyDescent="0.25">
      <c r="B52" s="142"/>
      <c r="C52" s="143"/>
      <c r="D52" s="143"/>
      <c r="E52" s="143"/>
      <c r="F52" s="143"/>
      <c r="G52" s="26"/>
      <c r="H52" s="74"/>
      <c r="I52" s="25"/>
      <c r="J52" s="26"/>
      <c r="K52" s="82"/>
      <c r="Q52" s="74"/>
    </row>
    <row r="53" spans="1:52" ht="9" customHeight="1" x14ac:dyDescent="0.25">
      <c r="B53" s="312" t="s">
        <v>63</v>
      </c>
      <c r="C53" s="313"/>
      <c r="D53" s="313"/>
      <c r="E53" s="314"/>
      <c r="F53" s="314"/>
      <c r="G53" s="314"/>
      <c r="H53" s="315">
        <f>H35+H46+H6</f>
        <v>6075.9707602339186</v>
      </c>
      <c r="I53" s="83"/>
      <c r="J53" s="64"/>
      <c r="K53" s="312" t="s">
        <v>64</v>
      </c>
      <c r="L53" s="314"/>
      <c r="M53" s="314"/>
      <c r="N53" s="314"/>
      <c r="O53" s="206"/>
      <c r="P53" s="317" t="s">
        <v>65</v>
      </c>
      <c r="Q53" s="317"/>
      <c r="R53" s="328" t="s">
        <v>20</v>
      </c>
      <c r="S53" s="315">
        <f>S20+S32+S41+S50+S6</f>
        <v>6080.2923976608181</v>
      </c>
    </row>
    <row r="54" spans="1:52" ht="19.5" customHeight="1" x14ac:dyDescent="0.25">
      <c r="B54" s="313"/>
      <c r="C54" s="313"/>
      <c r="D54" s="313"/>
      <c r="E54" s="314"/>
      <c r="F54" s="314"/>
      <c r="G54" s="314"/>
      <c r="H54" s="316"/>
      <c r="I54" s="83"/>
      <c r="J54" s="64"/>
      <c r="K54" s="314"/>
      <c r="L54" s="314"/>
      <c r="M54" s="314"/>
      <c r="N54" s="314"/>
      <c r="O54" s="206"/>
      <c r="P54" s="317"/>
      <c r="Q54" s="317"/>
      <c r="R54" s="329"/>
      <c r="S54" s="316"/>
      <c r="T54" s="10"/>
    </row>
    <row r="55" spans="1:52" ht="13.5" customHeight="1" x14ac:dyDescent="0.25">
      <c r="B55" s="211"/>
      <c r="C55" s="211" t="s">
        <v>77</v>
      </c>
      <c r="D55" s="211"/>
      <c r="E55" s="211"/>
      <c r="F55" s="211"/>
      <c r="G55" s="211"/>
      <c r="H55" s="189">
        <f>H53*G3</f>
        <v>1038991.0000000001</v>
      </c>
      <c r="L55" s="210"/>
      <c r="M55" s="333" t="s">
        <v>78</v>
      </c>
      <c r="N55" s="333"/>
      <c r="O55" s="333"/>
      <c r="P55" s="333"/>
      <c r="Q55" s="333"/>
      <c r="R55" s="333"/>
      <c r="S55" s="189">
        <f>S53*G3</f>
        <v>1039729.9999999999</v>
      </c>
    </row>
    <row r="56" spans="1:52" s="74" customFormat="1" ht="15.75" hidden="1" x14ac:dyDescent="0.25">
      <c r="A56" s="145"/>
      <c r="B56" s="90"/>
      <c r="C56" s="90"/>
      <c r="D56" s="90"/>
      <c r="E56" s="90"/>
      <c r="F56" s="90"/>
      <c r="G56" s="91"/>
      <c r="H56" s="92"/>
      <c r="I56" s="92"/>
      <c r="J56" s="91"/>
      <c r="K56" s="93"/>
      <c r="L56" s="94"/>
      <c r="M56" s="94"/>
      <c r="N56" s="95"/>
      <c r="O56" s="95"/>
      <c r="P56" s="96"/>
      <c r="Q56" s="97"/>
      <c r="R56" s="98"/>
      <c r="S56" s="93"/>
      <c r="T56" s="99"/>
      <c r="U56" s="99"/>
      <c r="V56" s="99"/>
      <c r="W56" s="99"/>
      <c r="X56" s="99"/>
      <c r="Y56" s="99"/>
      <c r="Z56" s="99"/>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row>
    <row r="57" spans="1:52" s="74" customFormat="1" ht="9.75" customHeight="1" x14ac:dyDescent="0.25">
      <c r="A57" s="145"/>
      <c r="B57" s="90"/>
      <c r="C57" s="90"/>
      <c r="D57" s="90"/>
      <c r="E57" s="90"/>
      <c r="F57" s="90"/>
      <c r="G57" s="91"/>
      <c r="H57" s="92"/>
      <c r="I57" s="92"/>
      <c r="J57" s="91"/>
      <c r="K57" s="93"/>
      <c r="L57" s="94"/>
      <c r="M57" s="94"/>
      <c r="N57" s="95"/>
      <c r="O57" s="95"/>
      <c r="P57" s="96"/>
      <c r="Q57" s="97"/>
      <c r="R57" s="98"/>
      <c r="S57" s="93"/>
      <c r="T57" s="99"/>
      <c r="U57" s="99"/>
      <c r="V57" s="99"/>
      <c r="W57" s="99"/>
      <c r="X57" s="99"/>
      <c r="Y57" s="99"/>
      <c r="Z57" s="99"/>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row>
    <row r="58" spans="1:52" s="139" customFormat="1" ht="23.25" customHeight="1" x14ac:dyDescent="0.25">
      <c r="A58" s="146"/>
      <c r="B58" s="337"/>
      <c r="C58" s="338"/>
      <c r="D58" s="338"/>
      <c r="E58" s="338"/>
      <c r="F58" s="338"/>
      <c r="G58" s="84"/>
      <c r="H58" s="88" t="str">
        <f>IF(L58&lt;0,"deficit of","Surplus")</f>
        <v>deficit of</v>
      </c>
      <c r="I58" s="86"/>
      <c r="J58" s="86" t="s">
        <v>57</v>
      </c>
      <c r="K58" s="87"/>
      <c r="L58" s="339">
        <f>(H53-S53)</f>
        <v>-4.3216374268995423</v>
      </c>
      <c r="M58" s="339"/>
      <c r="N58" s="87" t="s">
        <v>58</v>
      </c>
      <c r="O58" s="88"/>
      <c r="P58" s="85"/>
      <c r="Q58" s="85" t="s">
        <v>59</v>
      </c>
      <c r="R58" s="85"/>
      <c r="S58" s="85"/>
      <c r="T58" s="138"/>
      <c r="U58" s="138"/>
      <c r="V58" s="138"/>
      <c r="W58" s="138"/>
      <c r="X58" s="138"/>
      <c r="Y58" s="138"/>
      <c r="Z58" s="138"/>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row>
    <row r="59" spans="1:52" s="139" customFormat="1" ht="23.25" customHeight="1" x14ac:dyDescent="0.25">
      <c r="A59" s="138"/>
      <c r="B59" s="190"/>
      <c r="C59" s="190" t="s">
        <v>74</v>
      </c>
      <c r="D59" s="190"/>
      <c r="E59" s="190"/>
      <c r="F59" s="190"/>
      <c r="G59" s="190"/>
      <c r="H59" s="190" t="str">
        <f>H58</f>
        <v>deficit of</v>
      </c>
      <c r="I59" s="190"/>
      <c r="J59" s="190" t="s">
        <v>57</v>
      </c>
      <c r="K59" s="190"/>
      <c r="L59" s="340">
        <f>(L58*G3)/1000</f>
        <v>-0.73899999999982169</v>
      </c>
      <c r="M59" s="340"/>
      <c r="N59" s="191" t="s">
        <v>75</v>
      </c>
      <c r="R59" s="138"/>
      <c r="S59" s="138"/>
      <c r="T59" s="138"/>
      <c r="U59" s="138"/>
      <c r="V59" s="138"/>
      <c r="W59" s="138"/>
      <c r="X59" s="138"/>
      <c r="Y59" s="138"/>
      <c r="Z59" s="138"/>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row>
    <row r="60" spans="1:52" s="74" customFormat="1" ht="15" x14ac:dyDescent="0.25">
      <c r="A60" s="145"/>
      <c r="B60" s="89"/>
      <c r="C60" s="89"/>
      <c r="D60" s="89"/>
      <c r="E60" s="89"/>
      <c r="F60" s="140"/>
      <c r="G60" s="89"/>
      <c r="H60" s="89"/>
      <c r="I60" s="89"/>
      <c r="J60" s="89"/>
      <c r="K60" s="89"/>
      <c r="L60" s="89"/>
      <c r="M60" s="89"/>
      <c r="N60" s="89"/>
      <c r="O60" s="89"/>
      <c r="P60" s="89"/>
      <c r="Q60" s="89"/>
      <c r="R60" s="89"/>
      <c r="S60" s="89"/>
      <c r="T60" s="99"/>
      <c r="U60" s="99"/>
      <c r="V60" s="99"/>
      <c r="W60" s="99"/>
      <c r="X60" s="99"/>
      <c r="Y60" s="99"/>
      <c r="Z60" s="99"/>
      <c r="AA60" s="99"/>
      <c r="AB60" s="99"/>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1:52" s="74" customFormat="1" ht="9" customHeight="1" x14ac:dyDescent="0.25">
      <c r="A61" s="145"/>
      <c r="B61" s="89"/>
      <c r="C61" s="89"/>
      <c r="D61" s="89"/>
      <c r="E61" s="89"/>
      <c r="F61" s="89"/>
      <c r="G61" s="89"/>
      <c r="H61" s="89"/>
      <c r="I61" s="89"/>
      <c r="J61" s="89"/>
      <c r="K61" s="89"/>
      <c r="L61" s="89"/>
      <c r="M61" s="89"/>
      <c r="N61" s="89"/>
      <c r="O61" s="89"/>
      <c r="P61" s="89"/>
      <c r="Q61" s="89"/>
      <c r="R61" s="89"/>
      <c r="S61" s="89"/>
      <c r="T61" s="99"/>
      <c r="U61" s="99"/>
      <c r="V61" s="99"/>
      <c r="W61" s="99"/>
      <c r="X61" s="99"/>
      <c r="Y61" s="99"/>
      <c r="Z61" s="99"/>
      <c r="AA61" s="99"/>
      <c r="AB61" s="99"/>
      <c r="AC61" s="3"/>
      <c r="AD61" s="3"/>
      <c r="AE61" s="3"/>
      <c r="AF61" s="3"/>
      <c r="AG61" s="3"/>
      <c r="AH61" s="3"/>
      <c r="AI61" s="3"/>
      <c r="AJ61" s="3"/>
      <c r="AK61" s="3"/>
      <c r="AL61" s="3"/>
      <c r="AM61" s="3"/>
      <c r="AN61" s="3"/>
      <c r="AO61" s="3"/>
      <c r="AP61" s="3"/>
      <c r="AQ61" s="3"/>
      <c r="AR61" s="3"/>
      <c r="AS61" s="3"/>
      <c r="AT61" s="3"/>
      <c r="AU61" s="3"/>
      <c r="AV61" s="3"/>
      <c r="AW61" s="3"/>
      <c r="AX61" s="3"/>
      <c r="AY61" s="3"/>
      <c r="AZ61" s="3"/>
    </row>
    <row r="62" spans="1:52" s="74" customFormat="1" ht="15" x14ac:dyDescent="0.25">
      <c r="A62" s="145"/>
      <c r="B62" s="89"/>
      <c r="C62" s="89"/>
      <c r="D62" s="89"/>
      <c r="E62" s="89"/>
      <c r="F62" s="89"/>
      <c r="G62" s="89"/>
      <c r="H62" s="89"/>
      <c r="I62" s="89"/>
      <c r="J62" s="89"/>
      <c r="K62" s="89"/>
      <c r="L62" s="89"/>
      <c r="M62" s="89"/>
      <c r="N62" s="89"/>
      <c r="O62" s="89"/>
      <c r="P62" s="89"/>
      <c r="Q62" s="89"/>
      <c r="R62" s="89"/>
      <c r="S62" s="89"/>
      <c r="T62" s="99"/>
      <c r="U62" s="99"/>
      <c r="V62" s="99"/>
      <c r="W62" s="99"/>
      <c r="X62" s="99"/>
      <c r="Y62" s="99"/>
      <c r="Z62" s="99"/>
      <c r="AA62" s="99"/>
      <c r="AB62" s="99"/>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1:52" s="74" customFormat="1" ht="15" x14ac:dyDescent="0.25">
      <c r="A63" s="145"/>
      <c r="B63" s="109"/>
      <c r="C63" s="110"/>
      <c r="D63" s="110"/>
      <c r="E63" s="110"/>
      <c r="F63" s="110"/>
      <c r="G63" s="110"/>
      <c r="H63" s="110"/>
      <c r="I63" s="111"/>
      <c r="J63" s="111"/>
      <c r="K63" s="112"/>
      <c r="L63" s="112"/>
      <c r="M63" s="202"/>
      <c r="N63" s="202"/>
      <c r="O63" s="202"/>
      <c r="P63" s="202"/>
      <c r="Q63" s="202"/>
      <c r="R63" s="202"/>
      <c r="S63" s="202"/>
      <c r="T63" s="99"/>
      <c r="U63" s="99"/>
      <c r="V63" s="99"/>
      <c r="W63" s="99"/>
      <c r="X63" s="99"/>
      <c r="Y63" s="99"/>
      <c r="Z63" s="99"/>
      <c r="AA63" s="99"/>
      <c r="AB63" s="99"/>
      <c r="AC63" s="3"/>
      <c r="AD63" s="3"/>
      <c r="AE63" s="3"/>
      <c r="AF63" s="3"/>
      <c r="AG63" s="3"/>
      <c r="AH63" s="3"/>
      <c r="AI63" s="3"/>
      <c r="AJ63" s="3"/>
      <c r="AK63" s="3"/>
      <c r="AL63" s="3"/>
      <c r="AM63" s="3"/>
      <c r="AN63" s="3"/>
      <c r="AO63" s="3"/>
      <c r="AP63" s="3"/>
      <c r="AQ63" s="3"/>
      <c r="AR63" s="3"/>
      <c r="AS63" s="3"/>
      <c r="AT63" s="3"/>
      <c r="AU63" s="3"/>
      <c r="AV63" s="3"/>
      <c r="AW63" s="3"/>
      <c r="AX63" s="3"/>
      <c r="AY63" s="3"/>
      <c r="AZ63" s="3"/>
    </row>
    <row r="64" spans="1:52" s="74" customFormat="1" ht="15" x14ac:dyDescent="0.25">
      <c r="A64" s="145"/>
      <c r="B64" s="334"/>
      <c r="C64" s="334"/>
      <c r="D64" s="334"/>
      <c r="E64" s="334"/>
      <c r="F64" s="334"/>
      <c r="G64" s="334"/>
      <c r="H64" s="334"/>
      <c r="I64" s="334"/>
      <c r="J64" s="334"/>
      <c r="K64" s="334"/>
      <c r="L64" s="334"/>
      <c r="M64" s="334"/>
      <c r="N64" s="334"/>
      <c r="O64" s="334"/>
      <c r="P64" s="334"/>
      <c r="Q64" s="334"/>
      <c r="R64" s="334"/>
      <c r="S64" s="334"/>
      <c r="T64" s="99"/>
      <c r="U64" s="99"/>
      <c r="V64" s="99"/>
      <c r="W64" s="99"/>
      <c r="X64" s="99"/>
      <c r="Y64" s="99"/>
      <c r="Z64" s="99"/>
      <c r="AA64" s="99"/>
      <c r="AB64" s="99"/>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74" customFormat="1" ht="15" x14ac:dyDescent="0.25">
      <c r="A65" s="145"/>
      <c r="B65" s="334"/>
      <c r="C65" s="334"/>
      <c r="D65" s="334"/>
      <c r="E65" s="334"/>
      <c r="F65" s="334"/>
      <c r="G65" s="334"/>
      <c r="H65" s="334"/>
      <c r="I65" s="334"/>
      <c r="J65" s="334"/>
      <c r="K65" s="334"/>
      <c r="L65" s="334"/>
      <c r="M65" s="334"/>
      <c r="N65" s="334"/>
      <c r="O65" s="334"/>
      <c r="P65" s="334"/>
      <c r="Q65" s="334"/>
      <c r="R65" s="334"/>
      <c r="S65" s="334"/>
      <c r="T65" s="99"/>
      <c r="U65" s="99"/>
      <c r="V65" s="99"/>
      <c r="W65" s="99"/>
      <c r="X65" s="99"/>
      <c r="Y65" s="99"/>
      <c r="Z65" s="99"/>
      <c r="AA65" s="99"/>
      <c r="AB65" s="99"/>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74" customFormat="1" ht="15" x14ac:dyDescent="0.25">
      <c r="A66" s="145"/>
      <c r="B66" s="334"/>
      <c r="C66" s="334"/>
      <c r="D66" s="334"/>
      <c r="E66" s="334"/>
      <c r="F66" s="334"/>
      <c r="G66" s="334"/>
      <c r="H66" s="334"/>
      <c r="I66" s="334"/>
      <c r="J66" s="334"/>
      <c r="K66" s="334"/>
      <c r="L66" s="334"/>
      <c r="M66" s="334"/>
      <c r="N66" s="334"/>
      <c r="O66" s="334"/>
      <c r="P66" s="334"/>
      <c r="Q66" s="334"/>
      <c r="R66" s="334"/>
      <c r="S66" s="334"/>
      <c r="T66" s="99"/>
      <c r="U66" s="99"/>
      <c r="V66" s="99"/>
      <c r="W66" s="99"/>
      <c r="X66" s="99"/>
      <c r="Y66" s="99"/>
      <c r="Z66" s="99"/>
      <c r="AA66" s="99"/>
      <c r="AB66" s="99"/>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s="74" customFormat="1" ht="15" x14ac:dyDescent="0.25">
      <c r="A67" s="145"/>
      <c r="B67" s="334"/>
      <c r="C67" s="334"/>
      <c r="D67" s="334"/>
      <c r="E67" s="334"/>
      <c r="F67" s="334"/>
      <c r="G67" s="334"/>
      <c r="H67" s="334"/>
      <c r="I67" s="334"/>
      <c r="J67" s="334"/>
      <c r="K67" s="334"/>
      <c r="L67" s="334"/>
      <c r="M67" s="334"/>
      <c r="N67" s="334"/>
      <c r="O67" s="334"/>
      <c r="P67" s="334"/>
      <c r="Q67" s="334"/>
      <c r="R67" s="334"/>
      <c r="S67" s="334"/>
      <c r="T67" s="99"/>
      <c r="U67" s="99"/>
      <c r="V67" s="99"/>
      <c r="W67" s="99"/>
      <c r="X67" s="99"/>
      <c r="Y67" s="99"/>
      <c r="Z67" s="99"/>
      <c r="AA67" s="99"/>
      <c r="AB67" s="99"/>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s="74" customFormat="1" ht="15" x14ac:dyDescent="0.25">
      <c r="A68" s="145"/>
      <c r="B68" s="334"/>
      <c r="C68" s="334"/>
      <c r="D68" s="334"/>
      <c r="E68" s="334"/>
      <c r="F68" s="334"/>
      <c r="G68" s="334"/>
      <c r="H68" s="334"/>
      <c r="I68" s="334"/>
      <c r="J68" s="334"/>
      <c r="K68" s="334"/>
      <c r="L68" s="334"/>
      <c r="M68" s="334"/>
      <c r="N68" s="334"/>
      <c r="O68" s="334"/>
      <c r="P68" s="334"/>
      <c r="Q68" s="334"/>
      <c r="R68" s="334"/>
      <c r="S68" s="334"/>
      <c r="T68" s="99"/>
      <c r="U68" s="99"/>
      <c r="V68" s="99"/>
      <c r="W68" s="99"/>
      <c r="X68" s="99"/>
      <c r="Y68" s="99"/>
      <c r="Z68" s="99"/>
      <c r="AA68" s="99"/>
      <c r="AB68" s="99"/>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1:52" s="74" customFormat="1" ht="15" x14ac:dyDescent="0.25">
      <c r="A69" s="145"/>
      <c r="B69" s="334"/>
      <c r="C69" s="334"/>
      <c r="D69" s="334"/>
      <c r="E69" s="334"/>
      <c r="F69" s="334"/>
      <c r="G69" s="334"/>
      <c r="H69" s="334"/>
      <c r="I69" s="334"/>
      <c r="J69" s="334"/>
      <c r="K69" s="334"/>
      <c r="L69" s="334"/>
      <c r="M69" s="334"/>
      <c r="N69" s="334"/>
      <c r="O69" s="334"/>
      <c r="P69" s="334"/>
      <c r="Q69" s="334"/>
      <c r="R69" s="334"/>
      <c r="S69" s="334"/>
      <c r="T69" s="99"/>
      <c r="U69" s="99"/>
      <c r="V69" s="99"/>
      <c r="W69" s="99"/>
      <c r="X69" s="99"/>
      <c r="Y69" s="99"/>
      <c r="Z69" s="99"/>
      <c r="AA69" s="99"/>
      <c r="AB69" s="99"/>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1:52" s="74" customFormat="1" ht="15" x14ac:dyDescent="0.25">
      <c r="A70" s="145"/>
      <c r="B70" s="214"/>
      <c r="C70" s="214"/>
      <c r="D70" s="214"/>
      <c r="E70" s="214"/>
      <c r="F70" s="214"/>
      <c r="G70" s="214"/>
      <c r="H70" s="214"/>
      <c r="I70" s="214"/>
      <c r="J70" s="214"/>
      <c r="K70" s="214"/>
      <c r="L70" s="214"/>
      <c r="M70" s="214"/>
      <c r="N70" s="214"/>
      <c r="O70" s="214"/>
      <c r="P70" s="214"/>
      <c r="Q70" s="214"/>
      <c r="R70" s="214"/>
      <c r="S70" s="214"/>
      <c r="T70" s="99"/>
      <c r="U70" s="99"/>
      <c r="V70" s="99"/>
      <c r="W70" s="99"/>
      <c r="X70" s="99"/>
      <c r="Y70" s="99"/>
      <c r="Z70" s="99"/>
      <c r="AA70" s="99"/>
      <c r="AB70" s="99"/>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74" customFormat="1" ht="23.25" customHeight="1" x14ac:dyDescent="0.25">
      <c r="A71" s="145"/>
      <c r="C71" s="109"/>
      <c r="D71" s="109"/>
      <c r="E71" s="109"/>
      <c r="F71" s="109"/>
      <c r="G71" s="109"/>
      <c r="H71" s="109"/>
      <c r="I71" s="111"/>
      <c r="J71" s="111"/>
      <c r="K71" s="113"/>
      <c r="L71" s="113"/>
      <c r="M71" s="202"/>
      <c r="N71" s="201"/>
      <c r="O71" s="201"/>
      <c r="P71" s="201"/>
      <c r="Q71" s="201"/>
      <c r="R71" s="201"/>
      <c r="S71" s="201"/>
      <c r="T71" s="99"/>
      <c r="U71" s="99"/>
      <c r="V71" s="99"/>
      <c r="W71" s="99"/>
      <c r="X71" s="99"/>
      <c r="Y71" s="99"/>
      <c r="Z71" s="99"/>
      <c r="AA71" s="99"/>
      <c r="AB71" s="99"/>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52" s="74" customFormat="1" ht="23.25" customHeight="1" x14ac:dyDescent="0.25">
      <c r="A72" s="145"/>
      <c r="B72" s="109"/>
      <c r="C72" s="109"/>
      <c r="D72" s="109"/>
      <c r="E72" s="109"/>
      <c r="F72" s="109"/>
      <c r="G72" s="109"/>
      <c r="H72" s="109"/>
      <c r="I72" s="111"/>
      <c r="J72" s="111"/>
      <c r="K72" s="113"/>
      <c r="L72" s="113"/>
      <c r="M72" s="202"/>
      <c r="N72" s="201"/>
      <c r="O72" s="201"/>
      <c r="P72" s="201"/>
      <c r="Q72" s="201"/>
      <c r="R72" s="201"/>
      <c r="S72" s="201"/>
      <c r="T72" s="99"/>
      <c r="U72" s="99"/>
      <c r="V72" s="99"/>
      <c r="W72" s="99"/>
      <c r="X72" s="99"/>
      <c r="Y72" s="99"/>
      <c r="Z72" s="99"/>
      <c r="AA72" s="99"/>
      <c r="AB72" s="99"/>
      <c r="AC72" s="3"/>
      <c r="AD72" s="3"/>
      <c r="AE72" s="3"/>
      <c r="AF72" s="3"/>
      <c r="AG72" s="3"/>
      <c r="AH72" s="3"/>
      <c r="AI72" s="3"/>
      <c r="AJ72" s="3"/>
      <c r="AK72" s="3"/>
      <c r="AL72" s="3"/>
      <c r="AM72" s="3"/>
      <c r="AN72" s="3"/>
      <c r="AO72" s="3"/>
      <c r="AP72" s="3"/>
      <c r="AQ72" s="3"/>
      <c r="AR72" s="3"/>
      <c r="AS72" s="3"/>
      <c r="AT72" s="3"/>
      <c r="AU72" s="3"/>
      <c r="AV72" s="3"/>
      <c r="AW72" s="3"/>
      <c r="AX72" s="3"/>
      <c r="AY72" s="3"/>
      <c r="AZ72" s="3"/>
    </row>
    <row r="73" spans="1:52" s="74" customFormat="1" ht="23.25" customHeight="1" x14ac:dyDescent="0.25">
      <c r="A73" s="145"/>
      <c r="B73" s="109"/>
      <c r="C73" s="109"/>
      <c r="D73" s="109"/>
      <c r="E73" s="109"/>
      <c r="F73" s="109"/>
      <c r="G73" s="109"/>
      <c r="H73" s="109"/>
      <c r="I73" s="111"/>
      <c r="J73" s="111"/>
      <c r="K73" s="113"/>
      <c r="L73" s="113"/>
      <c r="M73" s="202"/>
      <c r="N73" s="201"/>
      <c r="O73" s="201"/>
      <c r="P73" s="201"/>
      <c r="Q73" s="201"/>
      <c r="R73" s="201"/>
      <c r="S73" s="201"/>
      <c r="T73" s="99"/>
      <c r="U73" s="99"/>
      <c r="V73" s="99"/>
      <c r="W73" s="99"/>
      <c r="X73" s="99"/>
      <c r="Y73" s="99"/>
      <c r="Z73" s="99"/>
      <c r="AA73" s="99"/>
      <c r="AB73" s="99"/>
      <c r="AC73" s="3"/>
      <c r="AD73" s="3"/>
      <c r="AE73" s="3"/>
      <c r="AF73" s="3"/>
      <c r="AG73" s="3"/>
      <c r="AH73" s="3"/>
      <c r="AI73" s="3"/>
      <c r="AJ73" s="3"/>
      <c r="AK73" s="3"/>
      <c r="AL73" s="3"/>
      <c r="AM73" s="3"/>
      <c r="AN73" s="3"/>
      <c r="AO73" s="3"/>
      <c r="AP73" s="3"/>
      <c r="AQ73" s="3"/>
      <c r="AR73" s="3"/>
      <c r="AS73" s="3"/>
      <c r="AT73" s="3"/>
      <c r="AU73" s="3"/>
      <c r="AV73" s="3"/>
      <c r="AW73" s="3"/>
      <c r="AX73" s="3"/>
      <c r="AY73" s="3"/>
      <c r="AZ73" s="3"/>
    </row>
    <row r="74" spans="1:52" s="74" customFormat="1" ht="23.25" customHeight="1" x14ac:dyDescent="0.25">
      <c r="A74" s="145"/>
      <c r="B74" s="109"/>
      <c r="C74" s="109"/>
      <c r="D74" s="109"/>
      <c r="E74" s="109"/>
      <c r="F74" s="109"/>
      <c r="G74" s="109"/>
      <c r="H74" s="109"/>
      <c r="I74" s="111"/>
      <c r="J74" s="111"/>
      <c r="K74" s="113"/>
      <c r="L74" s="113"/>
      <c r="M74" s="202"/>
      <c r="N74" s="201"/>
      <c r="O74" s="201"/>
      <c r="P74" s="201"/>
      <c r="Q74" s="201"/>
      <c r="R74" s="201"/>
      <c r="S74" s="201"/>
      <c r="T74" s="99"/>
      <c r="U74" s="99"/>
      <c r="V74" s="99"/>
      <c r="W74" s="99"/>
      <c r="X74" s="99"/>
      <c r="Y74" s="99"/>
      <c r="Z74" s="99"/>
      <c r="AA74" s="99"/>
      <c r="AB74" s="99"/>
      <c r="AC74" s="3"/>
      <c r="AD74" s="3"/>
      <c r="AE74" s="3"/>
      <c r="AF74" s="3"/>
      <c r="AG74" s="3"/>
      <c r="AH74" s="3"/>
      <c r="AI74" s="3"/>
      <c r="AJ74" s="3"/>
      <c r="AK74" s="3"/>
      <c r="AL74" s="3"/>
      <c r="AM74" s="3"/>
      <c r="AN74" s="3"/>
      <c r="AO74" s="3"/>
      <c r="AP74" s="3"/>
      <c r="AQ74" s="3"/>
      <c r="AR74" s="3"/>
      <c r="AS74" s="3"/>
      <c r="AT74" s="3"/>
      <c r="AU74" s="3"/>
      <c r="AV74" s="3"/>
      <c r="AW74" s="3"/>
      <c r="AX74" s="3"/>
      <c r="AY74" s="3"/>
      <c r="AZ74" s="3"/>
    </row>
    <row r="75" spans="1:52" s="74" customFormat="1" ht="23.25" customHeight="1" x14ac:dyDescent="0.25">
      <c r="A75" s="145"/>
      <c r="B75" s="109"/>
      <c r="C75" s="109"/>
      <c r="D75" s="109"/>
      <c r="E75" s="109"/>
      <c r="F75" s="109"/>
      <c r="G75" s="109"/>
      <c r="H75" s="109"/>
      <c r="I75" s="111"/>
      <c r="J75" s="111"/>
      <c r="K75" s="113"/>
      <c r="L75" s="113"/>
      <c r="M75" s="202"/>
      <c r="N75" s="201"/>
      <c r="O75" s="201"/>
      <c r="P75" s="201"/>
      <c r="Q75" s="201"/>
      <c r="R75" s="201"/>
      <c r="S75" s="201"/>
      <c r="T75" s="99"/>
      <c r="U75" s="99"/>
      <c r="V75" s="99"/>
      <c r="W75" s="99"/>
      <c r="X75" s="99"/>
      <c r="Y75" s="99"/>
      <c r="Z75" s="99"/>
      <c r="AA75" s="99"/>
      <c r="AB75" s="99"/>
      <c r="AC75" s="3"/>
      <c r="AD75" s="3"/>
      <c r="AE75" s="3"/>
      <c r="AF75" s="3"/>
      <c r="AG75" s="3"/>
      <c r="AH75" s="3"/>
      <c r="AI75" s="3"/>
      <c r="AJ75" s="3"/>
      <c r="AK75" s="3"/>
      <c r="AL75" s="3"/>
      <c r="AM75" s="3"/>
      <c r="AN75" s="3"/>
      <c r="AO75" s="3"/>
      <c r="AP75" s="3"/>
      <c r="AQ75" s="3"/>
      <c r="AR75" s="3"/>
      <c r="AS75" s="3"/>
      <c r="AT75" s="3"/>
      <c r="AU75" s="3"/>
      <c r="AV75" s="3"/>
      <c r="AW75" s="3"/>
      <c r="AX75" s="3"/>
      <c r="AY75" s="3"/>
      <c r="AZ75" s="3"/>
    </row>
    <row r="76" spans="1:52" s="74" customFormat="1" ht="23.25" customHeight="1" x14ac:dyDescent="0.25">
      <c r="A76" s="145"/>
      <c r="B76" s="109"/>
      <c r="C76" s="109"/>
      <c r="D76" s="109"/>
      <c r="E76" s="109"/>
      <c r="F76" s="109"/>
      <c r="G76" s="109"/>
      <c r="H76" s="109"/>
      <c r="I76" s="111"/>
      <c r="J76" s="111"/>
      <c r="K76" s="113"/>
      <c r="L76" s="113"/>
      <c r="M76" s="202"/>
      <c r="N76" s="201"/>
      <c r="O76" s="201"/>
      <c r="P76" s="201"/>
      <c r="Q76" s="201"/>
      <c r="R76" s="201"/>
      <c r="S76" s="201"/>
      <c r="T76" s="99"/>
      <c r="U76" s="99"/>
      <c r="V76" s="99"/>
      <c r="W76" s="99"/>
      <c r="X76" s="99"/>
      <c r="Y76" s="99"/>
      <c r="Z76" s="99"/>
      <c r="AA76" s="99"/>
      <c r="AB76" s="99"/>
      <c r="AC76" s="3"/>
      <c r="AD76" s="3"/>
      <c r="AE76" s="3"/>
      <c r="AF76" s="3"/>
      <c r="AG76" s="3"/>
      <c r="AH76" s="3"/>
      <c r="AI76" s="3"/>
      <c r="AJ76" s="3"/>
      <c r="AK76" s="3"/>
      <c r="AL76" s="3"/>
      <c r="AM76" s="3"/>
      <c r="AN76" s="3"/>
      <c r="AO76" s="3"/>
      <c r="AP76" s="3"/>
      <c r="AQ76" s="3"/>
      <c r="AR76" s="3"/>
      <c r="AS76" s="3"/>
      <c r="AT76" s="3"/>
      <c r="AU76" s="3"/>
      <c r="AV76" s="3"/>
      <c r="AW76" s="3"/>
      <c r="AX76" s="3"/>
      <c r="AY76" s="3"/>
      <c r="AZ76" s="3"/>
    </row>
    <row r="77" spans="1:52" s="74" customFormat="1" ht="23.25" customHeight="1" x14ac:dyDescent="0.25">
      <c r="A77" s="145"/>
      <c r="B77" s="109"/>
      <c r="C77" s="109"/>
      <c r="D77" s="109"/>
      <c r="E77" s="109"/>
      <c r="F77" s="109"/>
      <c r="G77" s="109"/>
      <c r="H77" s="109"/>
      <c r="I77" s="111"/>
      <c r="J77" s="111"/>
      <c r="K77" s="113"/>
      <c r="L77" s="113"/>
      <c r="M77" s="202"/>
      <c r="N77" s="201"/>
      <c r="O77" s="201"/>
      <c r="P77" s="201"/>
      <c r="Q77" s="201"/>
      <c r="R77" s="201"/>
      <c r="S77" s="201"/>
      <c r="T77" s="99"/>
      <c r="U77" s="99"/>
      <c r="V77" s="99"/>
      <c r="W77" s="99"/>
      <c r="X77" s="99"/>
      <c r="Y77" s="99"/>
      <c r="Z77" s="99"/>
      <c r="AA77" s="99"/>
      <c r="AB77" s="99"/>
      <c r="AC77" s="3"/>
      <c r="AD77" s="3"/>
      <c r="AE77" s="3"/>
      <c r="AF77" s="3"/>
      <c r="AG77" s="3"/>
      <c r="AH77" s="3"/>
      <c r="AI77" s="3"/>
      <c r="AJ77" s="3"/>
      <c r="AK77" s="3"/>
      <c r="AL77" s="3"/>
      <c r="AM77" s="3"/>
      <c r="AN77" s="3"/>
      <c r="AO77" s="3"/>
      <c r="AP77" s="3"/>
      <c r="AQ77" s="3"/>
      <c r="AR77" s="3"/>
      <c r="AS77" s="3"/>
      <c r="AT77" s="3"/>
      <c r="AU77" s="3"/>
      <c r="AV77" s="3"/>
      <c r="AW77" s="3"/>
      <c r="AX77" s="3"/>
      <c r="AY77" s="3"/>
      <c r="AZ77" s="3"/>
    </row>
    <row r="78" spans="1:52" s="74" customFormat="1" ht="23.25" customHeight="1" x14ac:dyDescent="0.25">
      <c r="A78" s="145"/>
      <c r="B78" s="109"/>
      <c r="C78" s="109"/>
      <c r="D78" s="109"/>
      <c r="E78" s="109"/>
      <c r="F78" s="109"/>
      <c r="G78" s="109"/>
      <c r="H78" s="109"/>
      <c r="I78" s="111"/>
      <c r="J78" s="111"/>
      <c r="K78" s="113"/>
      <c r="L78" s="113"/>
      <c r="M78" s="202"/>
      <c r="N78" s="201"/>
      <c r="O78" s="201"/>
      <c r="P78" s="201"/>
      <c r="Q78" s="201"/>
      <c r="R78" s="201"/>
      <c r="S78" s="201"/>
      <c r="T78" s="99"/>
      <c r="U78" s="99"/>
      <c r="V78" s="99"/>
      <c r="W78" s="99"/>
      <c r="X78" s="99"/>
      <c r="Y78" s="99"/>
      <c r="Z78" s="99"/>
      <c r="AA78" s="99"/>
      <c r="AB78" s="99"/>
      <c r="AC78" s="3"/>
      <c r="AD78" s="3"/>
      <c r="AE78" s="3"/>
      <c r="AF78" s="3"/>
      <c r="AG78" s="3"/>
      <c r="AH78" s="3"/>
      <c r="AI78" s="3"/>
      <c r="AJ78" s="3"/>
      <c r="AK78" s="3"/>
      <c r="AL78" s="3"/>
      <c r="AM78" s="3"/>
      <c r="AN78" s="3"/>
      <c r="AO78" s="3"/>
      <c r="AP78" s="3"/>
      <c r="AQ78" s="3"/>
      <c r="AR78" s="3"/>
      <c r="AS78" s="3"/>
      <c r="AT78" s="3"/>
      <c r="AU78" s="3"/>
      <c r="AV78" s="3"/>
      <c r="AW78" s="3"/>
      <c r="AX78" s="3"/>
      <c r="AY78" s="3"/>
      <c r="AZ78" s="3"/>
    </row>
    <row r="79" spans="1:52" s="74" customFormat="1" ht="23.25" customHeight="1" x14ac:dyDescent="0.25">
      <c r="A79" s="145"/>
      <c r="B79" s="109"/>
      <c r="C79" s="109"/>
      <c r="D79" s="109"/>
      <c r="E79" s="109"/>
      <c r="F79" s="109"/>
      <c r="G79" s="109"/>
      <c r="H79" s="109"/>
      <c r="I79" s="111"/>
      <c r="J79" s="111"/>
      <c r="K79" s="113"/>
      <c r="L79" s="113"/>
      <c r="M79" s="202"/>
      <c r="N79" s="201"/>
      <c r="O79" s="201"/>
      <c r="P79" s="201"/>
      <c r="Q79" s="201"/>
      <c r="R79" s="201"/>
      <c r="S79" s="201"/>
      <c r="T79" s="99"/>
      <c r="U79" s="99"/>
      <c r="V79" s="99"/>
      <c r="W79" s="99"/>
      <c r="X79" s="99"/>
      <c r="Y79" s="99"/>
      <c r="Z79" s="99"/>
      <c r="AA79" s="99"/>
      <c r="AB79" s="99"/>
      <c r="AC79" s="3"/>
      <c r="AD79" s="3"/>
      <c r="AE79" s="3"/>
      <c r="AF79" s="3"/>
      <c r="AG79" s="3"/>
      <c r="AH79" s="3"/>
      <c r="AI79" s="3"/>
      <c r="AJ79" s="3"/>
      <c r="AK79" s="3"/>
      <c r="AL79" s="3"/>
      <c r="AM79" s="3"/>
      <c r="AN79" s="3"/>
      <c r="AO79" s="3"/>
      <c r="AP79" s="3"/>
      <c r="AQ79" s="3"/>
      <c r="AR79" s="3"/>
      <c r="AS79" s="3"/>
      <c r="AT79" s="3"/>
      <c r="AU79" s="3"/>
      <c r="AV79" s="3"/>
      <c r="AW79" s="3"/>
      <c r="AX79" s="3"/>
      <c r="AY79" s="3"/>
      <c r="AZ79" s="3"/>
    </row>
    <row r="80" spans="1:52" s="74" customFormat="1" ht="24.75" customHeight="1" x14ac:dyDescent="0.25">
      <c r="A80" s="137"/>
      <c r="B80" s="335" t="s">
        <v>82</v>
      </c>
      <c r="C80" s="335"/>
      <c r="D80" s="335"/>
      <c r="E80" s="335"/>
      <c r="F80" s="335"/>
      <c r="G80" s="335"/>
      <c r="H80" s="335"/>
      <c r="I80" s="335"/>
      <c r="J80" s="335"/>
      <c r="K80" s="335"/>
      <c r="L80" s="335"/>
      <c r="M80" s="335"/>
      <c r="N80" s="335"/>
      <c r="O80" s="335"/>
      <c r="P80" s="335"/>
      <c r="Q80" s="335"/>
      <c r="R80" s="335"/>
      <c r="S80" s="335"/>
      <c r="T80" s="99"/>
      <c r="U80" s="99"/>
      <c r="V80" s="99"/>
      <c r="W80" s="99"/>
      <c r="X80" s="99"/>
      <c r="Y80" s="99"/>
      <c r="Z80" s="99"/>
      <c r="AA80" s="99"/>
      <c r="AB80" s="99"/>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1:52" s="74" customFormat="1" ht="23.25" customHeight="1" x14ac:dyDescent="0.25">
      <c r="A81" s="137"/>
      <c r="B81" s="335"/>
      <c r="C81" s="335"/>
      <c r="D81" s="335"/>
      <c r="E81" s="335"/>
      <c r="F81" s="335"/>
      <c r="G81" s="335"/>
      <c r="H81" s="335"/>
      <c r="I81" s="335"/>
      <c r="J81" s="335"/>
      <c r="K81" s="335"/>
      <c r="L81" s="335"/>
      <c r="M81" s="335"/>
      <c r="N81" s="335"/>
      <c r="O81" s="335"/>
      <c r="P81" s="335"/>
      <c r="Q81" s="335"/>
      <c r="R81" s="335"/>
      <c r="S81" s="335"/>
      <c r="T81" s="99"/>
      <c r="U81" s="99"/>
      <c r="V81" s="99"/>
      <c r="W81" s="99"/>
      <c r="X81" s="99"/>
      <c r="Y81" s="99"/>
      <c r="Z81" s="99"/>
      <c r="AA81" s="99"/>
      <c r="AB81" s="99"/>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1:52" s="74" customFormat="1" ht="15" x14ac:dyDescent="0.25">
      <c r="A82" s="137"/>
      <c r="B82" s="114"/>
      <c r="C82" s="111"/>
      <c r="D82" s="111"/>
      <c r="E82" s="111"/>
      <c r="F82" s="111"/>
      <c r="G82" s="111"/>
      <c r="H82" s="111"/>
      <c r="I82" s="109"/>
      <c r="J82" s="109"/>
      <c r="K82" s="115"/>
      <c r="L82" s="114"/>
      <c r="M82" s="202"/>
      <c r="N82" s="201"/>
      <c r="O82" s="201"/>
      <c r="P82" s="201"/>
      <c r="Q82" s="201"/>
      <c r="R82" s="201"/>
      <c r="S82" s="201"/>
      <c r="T82" s="99"/>
      <c r="U82" s="99"/>
      <c r="V82" s="99"/>
      <c r="W82" s="99"/>
      <c r="X82" s="99"/>
      <c r="Y82" s="99"/>
      <c r="Z82" s="99"/>
      <c r="AA82" s="99"/>
      <c r="AB82" s="99"/>
      <c r="AC82" s="3"/>
      <c r="AD82" s="3"/>
      <c r="AE82" s="3"/>
      <c r="AF82" s="3"/>
      <c r="AG82" s="3"/>
      <c r="AH82" s="3"/>
      <c r="AI82" s="3"/>
      <c r="AJ82" s="3"/>
      <c r="AK82" s="3"/>
      <c r="AL82" s="3"/>
      <c r="AM82" s="3"/>
      <c r="AN82" s="3"/>
      <c r="AO82" s="3"/>
      <c r="AP82" s="3"/>
      <c r="AQ82" s="3"/>
      <c r="AR82" s="3"/>
      <c r="AS82" s="3"/>
      <c r="AT82" s="3"/>
      <c r="AU82" s="3"/>
      <c r="AV82" s="3"/>
      <c r="AW82" s="3"/>
      <c r="AX82" s="3"/>
      <c r="AY82" s="3"/>
      <c r="AZ82" s="3"/>
    </row>
    <row r="83" spans="1:52" s="74" customFormat="1" ht="15" x14ac:dyDescent="0.25">
      <c r="A83" s="145"/>
      <c r="B83" s="114"/>
      <c r="C83" s="114"/>
      <c r="D83" s="114"/>
      <c r="E83" s="114"/>
      <c r="F83" s="114"/>
      <c r="G83" s="114"/>
      <c r="H83" s="114"/>
      <c r="I83" s="111"/>
      <c r="J83" s="111"/>
      <c r="K83" s="114"/>
      <c r="L83" s="114"/>
      <c r="M83" s="114"/>
      <c r="N83" s="202"/>
      <c r="O83" s="202"/>
      <c r="P83" s="202"/>
      <c r="Q83" s="202"/>
      <c r="R83" s="202"/>
      <c r="S83" s="202"/>
      <c r="T83" s="99"/>
      <c r="U83" s="99"/>
      <c r="V83" s="99"/>
      <c r="W83" s="99"/>
      <c r="X83" s="99"/>
      <c r="Y83" s="99"/>
      <c r="Z83" s="99"/>
      <c r="AA83" s="99"/>
      <c r="AB83" s="99"/>
      <c r="AC83" s="3"/>
      <c r="AD83" s="3"/>
      <c r="AE83" s="3"/>
      <c r="AF83" s="3"/>
      <c r="AG83" s="3"/>
      <c r="AH83" s="3"/>
      <c r="AI83" s="3"/>
      <c r="AJ83" s="3"/>
      <c r="AK83" s="3"/>
      <c r="AL83" s="3"/>
      <c r="AM83" s="3"/>
      <c r="AN83" s="3"/>
      <c r="AO83" s="3"/>
      <c r="AP83" s="3"/>
      <c r="AQ83" s="3"/>
      <c r="AR83" s="3"/>
      <c r="AS83" s="3"/>
      <c r="AT83" s="3"/>
      <c r="AU83" s="3"/>
      <c r="AV83" s="3"/>
      <c r="AW83" s="3"/>
      <c r="AX83" s="3"/>
      <c r="AY83" s="3"/>
      <c r="AZ83" s="3"/>
    </row>
    <row r="84" spans="1:52" s="74" customFormat="1" ht="15" x14ac:dyDescent="0.25">
      <c r="A84" s="145"/>
      <c r="B84" s="116"/>
      <c r="C84" s="117"/>
      <c r="D84" s="118"/>
      <c r="E84" s="118"/>
      <c r="F84" s="114"/>
      <c r="G84" s="111"/>
      <c r="H84" s="111"/>
      <c r="I84" s="114"/>
      <c r="J84" s="114"/>
      <c r="K84" s="111"/>
      <c r="L84" s="119"/>
      <c r="M84" s="120"/>
      <c r="N84" s="208"/>
      <c r="O84" s="209"/>
      <c r="P84" s="209"/>
      <c r="Q84" s="209"/>
      <c r="R84" s="209"/>
      <c r="S84" s="209"/>
      <c r="T84" s="99"/>
      <c r="U84" s="99"/>
      <c r="V84" s="99"/>
      <c r="W84" s="99"/>
      <c r="X84" s="99"/>
      <c r="Y84" s="99"/>
      <c r="Z84" s="99"/>
      <c r="AA84" s="99"/>
      <c r="AB84" s="99"/>
      <c r="AC84" s="3"/>
      <c r="AD84" s="3"/>
      <c r="AE84" s="3"/>
      <c r="AF84" s="3"/>
      <c r="AG84" s="3"/>
      <c r="AH84" s="3"/>
      <c r="AI84" s="3"/>
      <c r="AJ84" s="3"/>
      <c r="AK84" s="3"/>
      <c r="AL84" s="3"/>
      <c r="AM84" s="3"/>
      <c r="AN84" s="3"/>
      <c r="AO84" s="3"/>
      <c r="AP84" s="3"/>
      <c r="AQ84" s="3"/>
      <c r="AR84" s="3"/>
      <c r="AS84" s="3"/>
      <c r="AT84" s="3"/>
      <c r="AU84" s="3"/>
      <c r="AV84" s="3"/>
      <c r="AW84" s="3"/>
      <c r="AX84" s="3"/>
      <c r="AY84" s="3"/>
      <c r="AZ84" s="3"/>
    </row>
    <row r="85" spans="1:52" s="74" customFormat="1" ht="15" x14ac:dyDescent="0.25">
      <c r="A85" s="145"/>
      <c r="B85" s="120"/>
      <c r="C85" s="202"/>
      <c r="D85" s="202"/>
      <c r="E85" s="202"/>
      <c r="F85" s="202"/>
      <c r="G85" s="202"/>
      <c r="H85" s="111"/>
      <c r="I85" s="111"/>
      <c r="J85" s="111"/>
      <c r="K85" s="119"/>
      <c r="L85" s="202"/>
      <c r="M85" s="120"/>
      <c r="N85" s="209"/>
      <c r="O85" s="209"/>
      <c r="P85" s="209"/>
      <c r="Q85" s="209"/>
      <c r="R85" s="209"/>
      <c r="S85" s="209"/>
      <c r="T85" s="99"/>
      <c r="U85" s="99"/>
      <c r="V85" s="99"/>
      <c r="W85" s="99"/>
      <c r="X85" s="99"/>
      <c r="Y85" s="99"/>
      <c r="Z85" s="99"/>
      <c r="AA85" s="99"/>
      <c r="AB85" s="99"/>
      <c r="AC85" s="3"/>
      <c r="AD85" s="3"/>
      <c r="AE85" s="3"/>
      <c r="AF85" s="3"/>
      <c r="AG85" s="3"/>
      <c r="AH85" s="3"/>
      <c r="AI85" s="3"/>
      <c r="AJ85" s="3"/>
      <c r="AK85" s="3"/>
      <c r="AL85" s="3"/>
      <c r="AM85" s="3"/>
      <c r="AN85" s="3"/>
      <c r="AO85" s="3"/>
      <c r="AP85" s="3"/>
      <c r="AQ85" s="3"/>
      <c r="AR85" s="3"/>
      <c r="AS85" s="3"/>
      <c r="AT85" s="3"/>
      <c r="AU85" s="3"/>
      <c r="AV85" s="3"/>
      <c r="AW85" s="3"/>
      <c r="AX85" s="3"/>
      <c r="AY85" s="3"/>
      <c r="AZ85" s="3"/>
    </row>
    <row r="86" spans="1:52" s="74" customFormat="1" ht="2.25" customHeight="1" x14ac:dyDescent="0.25">
      <c r="A86" s="145"/>
      <c r="B86" s="120"/>
      <c r="C86" s="202"/>
      <c r="D86" s="202"/>
      <c r="E86" s="202"/>
      <c r="F86" s="202"/>
      <c r="G86" s="202"/>
      <c r="H86" s="202"/>
      <c r="I86" s="202"/>
      <c r="J86" s="202"/>
      <c r="K86" s="330"/>
      <c r="L86" s="327"/>
      <c r="M86" s="121"/>
      <c r="N86" s="208"/>
      <c r="O86" s="208"/>
      <c r="P86" s="208"/>
      <c r="Q86" s="208"/>
      <c r="R86" s="99"/>
      <c r="S86" s="202"/>
      <c r="T86" s="99"/>
      <c r="U86" s="99"/>
      <c r="V86" s="99"/>
      <c r="W86" s="99"/>
      <c r="X86" s="99"/>
      <c r="Y86" s="99"/>
      <c r="Z86" s="99"/>
      <c r="AA86" s="99"/>
      <c r="AB86" s="99"/>
      <c r="AC86" s="3"/>
      <c r="AD86" s="3"/>
      <c r="AE86" s="3"/>
      <c r="AF86" s="3"/>
      <c r="AG86" s="3"/>
      <c r="AH86" s="3"/>
      <c r="AI86" s="3"/>
      <c r="AJ86" s="3"/>
      <c r="AK86" s="3"/>
      <c r="AL86" s="3"/>
      <c r="AM86" s="3"/>
      <c r="AN86" s="3"/>
      <c r="AO86" s="3"/>
      <c r="AP86" s="3"/>
      <c r="AQ86" s="3"/>
      <c r="AR86" s="3"/>
      <c r="AS86" s="3"/>
      <c r="AT86" s="3"/>
      <c r="AU86" s="3"/>
      <c r="AV86" s="3"/>
      <c r="AW86" s="3"/>
      <c r="AX86" s="3"/>
      <c r="AY86" s="3"/>
      <c r="AZ86" s="3"/>
    </row>
    <row r="87" spans="1:52" s="74" customFormat="1" ht="9.75" customHeight="1" x14ac:dyDescent="0.25">
      <c r="A87" s="145"/>
      <c r="B87" s="111"/>
      <c r="C87" s="202"/>
      <c r="D87" s="202"/>
      <c r="E87" s="202"/>
      <c r="F87" s="202"/>
      <c r="G87" s="202"/>
      <c r="H87" s="111"/>
      <c r="I87" s="202"/>
      <c r="J87" s="202"/>
      <c r="K87" s="331"/>
      <c r="L87" s="327"/>
      <c r="M87" s="121"/>
      <c r="N87" s="332"/>
      <c r="O87" s="325"/>
      <c r="P87" s="325"/>
      <c r="Q87" s="325"/>
      <c r="R87" s="99"/>
      <c r="S87" s="99"/>
      <c r="T87" s="99"/>
      <c r="U87" s="99"/>
      <c r="V87" s="99"/>
      <c r="W87" s="99"/>
      <c r="X87" s="99"/>
      <c r="Y87" s="99"/>
      <c r="Z87" s="99"/>
      <c r="AA87" s="99"/>
      <c r="AB87" s="99"/>
      <c r="AC87" s="3"/>
      <c r="AD87" s="3"/>
      <c r="AE87" s="3"/>
      <c r="AF87" s="3"/>
      <c r="AG87" s="3"/>
      <c r="AH87" s="3"/>
      <c r="AI87" s="3"/>
      <c r="AJ87" s="3"/>
      <c r="AK87" s="3"/>
      <c r="AL87" s="3"/>
      <c r="AM87" s="3"/>
      <c r="AN87" s="3"/>
      <c r="AO87" s="3"/>
      <c r="AP87" s="3"/>
      <c r="AQ87" s="3"/>
      <c r="AR87" s="3"/>
      <c r="AS87" s="3"/>
      <c r="AT87" s="3"/>
      <c r="AU87" s="3"/>
      <c r="AV87" s="3"/>
      <c r="AW87" s="3"/>
      <c r="AX87" s="3"/>
      <c r="AY87" s="3"/>
      <c r="AZ87" s="3"/>
    </row>
    <row r="88" spans="1:52" s="74" customFormat="1" ht="25.5" customHeight="1" x14ac:dyDescent="0.25">
      <c r="A88" s="145"/>
      <c r="B88" s="336" t="s">
        <v>81</v>
      </c>
      <c r="C88" s="336"/>
      <c r="D88" s="336"/>
      <c r="E88" s="336"/>
      <c r="F88" s="336"/>
      <c r="G88" s="336"/>
      <c r="H88" s="336"/>
      <c r="I88" s="336"/>
      <c r="J88" s="336"/>
      <c r="K88" s="336"/>
      <c r="L88" s="336"/>
      <c r="M88" s="336"/>
      <c r="N88" s="336"/>
      <c r="O88" s="336"/>
      <c r="P88" s="215"/>
      <c r="Q88" s="215"/>
      <c r="R88" s="215"/>
      <c r="S88" s="215"/>
      <c r="T88" s="99"/>
      <c r="U88" s="99"/>
      <c r="V88" s="99"/>
      <c r="W88" s="99"/>
      <c r="X88" s="99"/>
      <c r="Y88" s="99"/>
      <c r="Z88" s="99"/>
      <c r="AA88" s="99"/>
      <c r="AB88" s="99"/>
      <c r="AC88" s="3"/>
      <c r="AD88" s="3"/>
      <c r="AE88" s="3"/>
      <c r="AF88" s="3"/>
      <c r="AG88" s="3"/>
      <c r="AH88" s="3"/>
      <c r="AI88" s="3"/>
      <c r="AJ88" s="3"/>
      <c r="AK88" s="3"/>
      <c r="AL88" s="3"/>
      <c r="AM88" s="3"/>
      <c r="AN88" s="3"/>
      <c r="AO88" s="3"/>
      <c r="AP88" s="3"/>
      <c r="AQ88" s="3"/>
      <c r="AR88" s="3"/>
      <c r="AS88" s="3"/>
      <c r="AT88" s="3"/>
      <c r="AU88" s="3"/>
      <c r="AV88" s="3"/>
      <c r="AW88" s="3"/>
      <c r="AX88" s="3"/>
      <c r="AY88" s="3"/>
      <c r="AZ88" s="3"/>
    </row>
    <row r="89" spans="1:52" s="74" customFormat="1" ht="15" x14ac:dyDescent="0.25">
      <c r="A89" s="145"/>
      <c r="B89" s="215"/>
      <c r="C89" s="215"/>
      <c r="D89" s="215"/>
      <c r="E89" s="215"/>
      <c r="F89" s="215"/>
      <c r="G89" s="215"/>
      <c r="H89" s="215"/>
      <c r="I89" s="215"/>
      <c r="J89" s="215"/>
      <c r="K89" s="215"/>
      <c r="L89" s="215"/>
      <c r="M89" s="215"/>
      <c r="N89" s="215"/>
      <c r="O89" s="215"/>
      <c r="P89" s="215"/>
      <c r="Q89" s="215"/>
      <c r="R89" s="215"/>
      <c r="S89" s="215"/>
      <c r="T89" s="99"/>
      <c r="U89" s="99"/>
      <c r="V89" s="99"/>
      <c r="W89" s="99"/>
      <c r="X89" s="99"/>
      <c r="Y89" s="99"/>
      <c r="Z89" s="99"/>
      <c r="AA89" s="99"/>
      <c r="AB89" s="99"/>
      <c r="AC89" s="3"/>
      <c r="AD89" s="3"/>
      <c r="AE89" s="3"/>
      <c r="AF89" s="3"/>
      <c r="AG89" s="3"/>
      <c r="AH89" s="3"/>
      <c r="AI89" s="3"/>
      <c r="AJ89" s="3"/>
      <c r="AK89" s="3"/>
      <c r="AL89" s="3"/>
      <c r="AM89" s="3"/>
      <c r="AN89" s="3"/>
      <c r="AO89" s="3"/>
      <c r="AP89" s="3"/>
      <c r="AQ89" s="3"/>
      <c r="AR89" s="3"/>
      <c r="AS89" s="3"/>
      <c r="AT89" s="3"/>
      <c r="AU89" s="3"/>
      <c r="AV89" s="3"/>
      <c r="AW89" s="3"/>
      <c r="AX89" s="3"/>
      <c r="AY89" s="3"/>
      <c r="AZ89" s="3"/>
    </row>
    <row r="90" spans="1:52" s="74" customFormat="1" ht="15" x14ac:dyDescent="0.25">
      <c r="A90" s="145"/>
      <c r="B90" s="116"/>
      <c r="C90" s="122"/>
      <c r="D90" s="116"/>
      <c r="E90" s="123"/>
      <c r="F90" s="111"/>
      <c r="G90" s="111"/>
      <c r="H90" s="111"/>
      <c r="I90" s="202"/>
      <c r="J90" s="202"/>
      <c r="K90" s="124"/>
      <c r="L90" s="111"/>
      <c r="M90" s="125"/>
      <c r="N90" s="324"/>
      <c r="O90" s="325"/>
      <c r="P90" s="325"/>
      <c r="Q90" s="325"/>
      <c r="R90" s="325"/>
      <c r="S90" s="325"/>
      <c r="T90" s="99"/>
      <c r="U90" s="99"/>
      <c r="V90" s="99"/>
      <c r="W90" s="99"/>
      <c r="X90" s="99"/>
      <c r="Y90" s="99"/>
      <c r="Z90" s="99"/>
      <c r="AA90" s="99"/>
      <c r="AB90" s="99"/>
      <c r="AC90" s="3"/>
      <c r="AD90" s="3"/>
      <c r="AE90" s="3"/>
      <c r="AF90" s="3"/>
      <c r="AG90" s="3"/>
      <c r="AH90" s="3"/>
      <c r="AI90" s="3"/>
      <c r="AJ90" s="3"/>
      <c r="AK90" s="3"/>
      <c r="AL90" s="3"/>
      <c r="AM90" s="3"/>
      <c r="AN90" s="3"/>
      <c r="AO90" s="3"/>
      <c r="AP90" s="3"/>
      <c r="AQ90" s="3"/>
      <c r="AR90" s="3"/>
      <c r="AS90" s="3"/>
      <c r="AT90" s="3"/>
      <c r="AU90" s="3"/>
      <c r="AV90" s="3"/>
      <c r="AW90" s="3"/>
      <c r="AX90" s="3"/>
      <c r="AY90" s="3"/>
      <c r="AZ90" s="3"/>
    </row>
    <row r="91" spans="1:52" s="74" customFormat="1" ht="15" x14ac:dyDescent="0.25">
      <c r="A91" s="145"/>
      <c r="B91" s="120"/>
      <c r="C91" s="207"/>
      <c r="D91" s="120"/>
      <c r="E91" s="120"/>
      <c r="F91" s="111"/>
      <c r="G91" s="111"/>
      <c r="H91" s="111"/>
      <c r="I91" s="111"/>
      <c r="J91" s="111"/>
      <c r="K91" s="326"/>
      <c r="L91" s="327"/>
      <c r="M91" s="121"/>
      <c r="N91" s="99"/>
      <c r="O91" s="99"/>
      <c r="P91" s="99"/>
      <c r="Q91" s="99"/>
      <c r="R91" s="99"/>
      <c r="S91" s="99"/>
      <c r="T91" s="99"/>
      <c r="U91" s="99"/>
      <c r="V91" s="99"/>
      <c r="W91" s="99"/>
      <c r="X91" s="99"/>
      <c r="Y91" s="99"/>
      <c r="Z91" s="99"/>
      <c r="AA91" s="99"/>
      <c r="AB91" s="99"/>
      <c r="AC91" s="3"/>
      <c r="AD91" s="3"/>
      <c r="AE91" s="3"/>
      <c r="AF91" s="3"/>
      <c r="AG91" s="3"/>
      <c r="AH91" s="3"/>
      <c r="AI91" s="3"/>
      <c r="AJ91" s="3"/>
      <c r="AK91" s="3"/>
      <c r="AL91" s="3"/>
      <c r="AM91" s="3"/>
      <c r="AN91" s="3"/>
      <c r="AO91" s="3"/>
      <c r="AP91" s="3"/>
      <c r="AQ91" s="3"/>
      <c r="AR91" s="3"/>
      <c r="AS91" s="3"/>
      <c r="AT91" s="3"/>
      <c r="AU91" s="3"/>
      <c r="AV91" s="3"/>
      <c r="AW91" s="3"/>
      <c r="AX91" s="3"/>
      <c r="AY91" s="3"/>
      <c r="AZ91" s="3"/>
    </row>
    <row r="92" spans="1:52" s="74" customFormat="1" ht="15" x14ac:dyDescent="0.25">
      <c r="A92" s="145"/>
      <c r="B92" s="120"/>
      <c r="C92" s="207"/>
      <c r="D92" s="120"/>
      <c r="E92" s="120"/>
      <c r="F92" s="111"/>
      <c r="G92" s="111"/>
      <c r="H92" s="111"/>
      <c r="I92" s="111"/>
      <c r="J92" s="111"/>
      <c r="K92" s="326"/>
      <c r="L92" s="327"/>
      <c r="M92" s="121"/>
      <c r="N92" s="99"/>
      <c r="O92" s="99"/>
      <c r="P92" s="99"/>
      <c r="Q92" s="99"/>
      <c r="R92" s="99"/>
      <c r="S92" s="99"/>
      <c r="T92" s="99"/>
      <c r="U92" s="99"/>
      <c r="V92" s="99"/>
      <c r="W92" s="99"/>
      <c r="X92" s="99"/>
      <c r="Y92" s="99"/>
      <c r="Z92" s="99"/>
      <c r="AA92" s="99"/>
      <c r="AB92" s="99"/>
      <c r="AC92" s="3"/>
      <c r="AD92" s="3"/>
      <c r="AE92" s="3"/>
      <c r="AF92" s="3"/>
      <c r="AG92" s="3"/>
      <c r="AH92" s="3"/>
      <c r="AI92" s="3"/>
      <c r="AJ92" s="3"/>
      <c r="AK92" s="3"/>
      <c r="AL92" s="3"/>
      <c r="AM92" s="3"/>
      <c r="AN92" s="3"/>
      <c r="AO92" s="3"/>
      <c r="AP92" s="3"/>
      <c r="AQ92" s="3"/>
      <c r="AR92" s="3"/>
      <c r="AS92" s="3"/>
      <c r="AT92" s="3"/>
      <c r="AU92" s="3"/>
      <c r="AV92" s="3"/>
      <c r="AW92" s="3"/>
      <c r="AX92" s="3"/>
      <c r="AY92" s="3"/>
      <c r="AZ92" s="3"/>
    </row>
    <row r="93" spans="1:52" s="74" customFormat="1" ht="15" x14ac:dyDescent="0.25">
      <c r="A93" s="145"/>
      <c r="B93" s="120"/>
      <c r="C93" s="207"/>
      <c r="D93" s="120"/>
      <c r="E93" s="120"/>
      <c r="F93" s="111"/>
      <c r="G93" s="111"/>
      <c r="H93" s="111"/>
      <c r="I93" s="111"/>
      <c r="J93" s="111"/>
      <c r="K93" s="326"/>
      <c r="L93" s="327"/>
      <c r="M93" s="121"/>
      <c r="N93" s="99"/>
      <c r="O93" s="99"/>
      <c r="P93" s="99"/>
      <c r="Q93" s="99"/>
      <c r="R93" s="99"/>
      <c r="S93" s="99"/>
      <c r="T93" s="99"/>
      <c r="U93" s="99"/>
      <c r="V93" s="99"/>
      <c r="W93" s="99"/>
      <c r="X93" s="99"/>
      <c r="Y93" s="99"/>
      <c r="Z93" s="99"/>
      <c r="AA93" s="99"/>
      <c r="AB93" s="99"/>
      <c r="AC93" s="3"/>
      <c r="AD93" s="3"/>
      <c r="AE93" s="3"/>
      <c r="AF93" s="3"/>
      <c r="AG93" s="3"/>
      <c r="AH93" s="3"/>
      <c r="AI93" s="3"/>
      <c r="AJ93" s="3"/>
      <c r="AK93" s="3"/>
      <c r="AL93" s="3"/>
      <c r="AM93" s="3"/>
      <c r="AN93" s="3"/>
      <c r="AO93" s="3"/>
      <c r="AP93" s="3"/>
      <c r="AQ93" s="3"/>
      <c r="AR93" s="3"/>
      <c r="AS93" s="3"/>
      <c r="AT93" s="3"/>
      <c r="AU93" s="3"/>
      <c r="AV93" s="3"/>
      <c r="AW93" s="3"/>
      <c r="AX93" s="3"/>
      <c r="AY93" s="3"/>
      <c r="AZ93" s="3"/>
    </row>
    <row r="94" spans="1:52" s="74" customFormat="1" ht="15" x14ac:dyDescent="0.25">
      <c r="A94" s="145"/>
      <c r="B94" s="117"/>
      <c r="C94" s="126"/>
      <c r="D94" s="121"/>
      <c r="E94" s="121"/>
      <c r="F94" s="100"/>
      <c r="G94" s="100"/>
      <c r="H94" s="100"/>
      <c r="I94" s="111"/>
      <c r="J94" s="111"/>
      <c r="K94" s="127"/>
      <c r="L94" s="128"/>
      <c r="M94" s="126"/>
      <c r="N94" s="99"/>
      <c r="O94" s="99"/>
      <c r="P94" s="99"/>
      <c r="Q94" s="99"/>
      <c r="R94" s="99"/>
      <c r="S94" s="99"/>
      <c r="T94" s="99"/>
      <c r="U94" s="99"/>
      <c r="V94" s="99"/>
      <c r="W94" s="99"/>
      <c r="X94" s="99"/>
      <c r="Y94" s="99"/>
      <c r="Z94" s="99"/>
      <c r="AA94" s="99"/>
      <c r="AB94" s="99"/>
      <c r="AC94" s="3"/>
      <c r="AD94" s="3"/>
      <c r="AE94" s="3"/>
      <c r="AF94" s="3"/>
      <c r="AG94" s="3"/>
      <c r="AH94" s="3"/>
      <c r="AI94" s="3"/>
      <c r="AJ94" s="3"/>
      <c r="AK94" s="3"/>
      <c r="AL94" s="3"/>
      <c r="AM94" s="3"/>
      <c r="AN94" s="3"/>
      <c r="AO94" s="3"/>
      <c r="AP94" s="3"/>
      <c r="AQ94" s="3"/>
      <c r="AR94" s="3"/>
      <c r="AS94" s="3"/>
      <c r="AT94" s="3"/>
      <c r="AU94" s="3"/>
      <c r="AV94" s="3"/>
      <c r="AW94" s="3"/>
      <c r="AX94" s="3"/>
      <c r="AY94" s="3"/>
      <c r="AZ94" s="3"/>
    </row>
    <row r="95" spans="1:52" s="74" customFormat="1" ht="15" x14ac:dyDescent="0.25">
      <c r="A95" s="145"/>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3"/>
      <c r="AD95" s="3"/>
      <c r="AE95" s="3"/>
      <c r="AF95" s="3"/>
      <c r="AG95" s="3"/>
      <c r="AH95" s="3"/>
      <c r="AI95" s="3"/>
      <c r="AJ95" s="3"/>
      <c r="AK95" s="3"/>
      <c r="AL95" s="3"/>
      <c r="AM95" s="3"/>
      <c r="AN95" s="3"/>
      <c r="AO95" s="3"/>
      <c r="AP95" s="3"/>
      <c r="AQ95" s="3"/>
      <c r="AR95" s="3"/>
      <c r="AS95" s="3"/>
      <c r="AT95" s="3"/>
      <c r="AU95" s="3"/>
      <c r="AV95" s="3"/>
      <c r="AW95" s="3"/>
      <c r="AX95" s="3"/>
      <c r="AY95" s="3"/>
      <c r="AZ95" s="3"/>
    </row>
    <row r="96" spans="1:52" s="74" customFormat="1" ht="15.75" x14ac:dyDescent="0.25">
      <c r="A96" s="145"/>
      <c r="B96" s="151"/>
      <c r="C96" s="151"/>
      <c r="D96" s="151"/>
      <c r="E96" s="151"/>
      <c r="F96" s="151"/>
      <c r="G96" s="151"/>
      <c r="H96" s="151"/>
      <c r="I96" s="150"/>
      <c r="J96" s="150"/>
      <c r="K96" s="151"/>
      <c r="L96" s="151"/>
      <c r="M96" s="151"/>
      <c r="N96" s="151"/>
      <c r="O96" s="151"/>
      <c r="P96" s="151"/>
      <c r="Q96" s="151"/>
      <c r="R96" s="151"/>
      <c r="S96" s="151"/>
      <c r="T96" s="149"/>
      <c r="U96" s="149"/>
      <c r="V96" s="149"/>
      <c r="W96" s="149"/>
      <c r="X96" s="149"/>
      <c r="Y96" s="149"/>
      <c r="Z96" s="149"/>
      <c r="AA96" s="149"/>
      <c r="AB96" s="149"/>
      <c r="AC96" s="3"/>
      <c r="AD96" s="3"/>
      <c r="AE96" s="3"/>
      <c r="AF96" s="3"/>
      <c r="AG96" s="3"/>
      <c r="AH96" s="3"/>
      <c r="AI96" s="3"/>
      <c r="AJ96" s="3"/>
      <c r="AK96" s="3"/>
      <c r="AL96" s="3"/>
      <c r="AM96" s="3"/>
      <c r="AN96" s="3"/>
      <c r="AO96" s="3"/>
      <c r="AP96" s="3"/>
      <c r="AQ96" s="3"/>
      <c r="AR96" s="3"/>
      <c r="AS96" s="3"/>
      <c r="AT96" s="3"/>
      <c r="AU96" s="3"/>
      <c r="AV96" s="3"/>
      <c r="AW96" s="3"/>
      <c r="AX96" s="3"/>
      <c r="AY96" s="3"/>
      <c r="AZ96" s="3"/>
    </row>
    <row r="97" spans="1:1" ht="20.100000000000001" customHeight="1" x14ac:dyDescent="0.25">
      <c r="A97" s="148"/>
    </row>
    <row r="98" spans="1:1" ht="20.100000000000001" customHeight="1" x14ac:dyDescent="0.25">
      <c r="A98" s="147"/>
    </row>
    <row r="99" spans="1:1" ht="20.100000000000001" customHeight="1" x14ac:dyDescent="0.25">
      <c r="A99" s="147"/>
    </row>
    <row r="100" spans="1:1" ht="20.100000000000001" customHeight="1" x14ac:dyDescent="0.25">
      <c r="A100" s="147"/>
    </row>
    <row r="101" spans="1:1" ht="20.100000000000001" customHeight="1" x14ac:dyDescent="0.25">
      <c r="A101" s="147"/>
    </row>
  </sheetData>
  <sheetProtection algorithmName="SHA-512" hashValue="UPFMg0znKg1ySFe6D2Vp+zhW9Y//vPjOtzn6WfvdRVka2VxJDF5glPXJJDoEDxkgZwG7QZ8mDsKcyQhXtnPZKA==" saltValue="heYHepWTE+8JPatdVt1dZg==" spinCount="100000" sheet="1" objects="1" scenarios="1"/>
  <mergeCells count="118">
    <mergeCell ref="K1:Q1"/>
    <mergeCell ref="U1:Z1"/>
    <mergeCell ref="U3:AA4"/>
    <mergeCell ref="U6:AA7"/>
    <mergeCell ref="K92:L92"/>
    <mergeCell ref="K93:L93"/>
    <mergeCell ref="N3:P3"/>
    <mergeCell ref="K86:L86"/>
    <mergeCell ref="K87:L87"/>
    <mergeCell ref="N87:Q87"/>
    <mergeCell ref="B88:O88"/>
    <mergeCell ref="N90:S90"/>
    <mergeCell ref="K91:L91"/>
    <mergeCell ref="M55:R55"/>
    <mergeCell ref="B58:F58"/>
    <mergeCell ref="L58:M58"/>
    <mergeCell ref="L59:M59"/>
    <mergeCell ref="B64:S69"/>
    <mergeCell ref="B80:S81"/>
    <mergeCell ref="B53:G54"/>
    <mergeCell ref="H53:H54"/>
    <mergeCell ref="K53:N54"/>
    <mergeCell ref="P53:Q54"/>
    <mergeCell ref="R53:R54"/>
    <mergeCell ref="S53:S54"/>
    <mergeCell ref="B49:C49"/>
    <mergeCell ref="L49:M49"/>
    <mergeCell ref="N49:O49"/>
    <mergeCell ref="B50:F50"/>
    <mergeCell ref="K50:P50"/>
    <mergeCell ref="K51:P51"/>
    <mergeCell ref="B47:C47"/>
    <mergeCell ref="L47:M47"/>
    <mergeCell ref="N47:O47"/>
    <mergeCell ref="B48:C48"/>
    <mergeCell ref="L48:M48"/>
    <mergeCell ref="N48:O48"/>
    <mergeCell ref="B41:C41"/>
    <mergeCell ref="B42:C42"/>
    <mergeCell ref="K42:P42"/>
    <mergeCell ref="B43:C43"/>
    <mergeCell ref="K44:S44"/>
    <mergeCell ref="L46:M46"/>
    <mergeCell ref="N46:P46"/>
    <mergeCell ref="B39:C39"/>
    <mergeCell ref="K39:L39"/>
    <mergeCell ref="N39:O39"/>
    <mergeCell ref="B40:C40"/>
    <mergeCell ref="K40:L40"/>
    <mergeCell ref="N40:O40"/>
    <mergeCell ref="N36:O36"/>
    <mergeCell ref="T36:Z38"/>
    <mergeCell ref="B37:C37"/>
    <mergeCell ref="K37:L37"/>
    <mergeCell ref="N37:O37"/>
    <mergeCell ref="B38:C38"/>
    <mergeCell ref="K38:L38"/>
    <mergeCell ref="N38:O38"/>
    <mergeCell ref="B29:C29"/>
    <mergeCell ref="K29:L29"/>
    <mergeCell ref="N29:O29"/>
    <mergeCell ref="K30:L30"/>
    <mergeCell ref="N30:O30"/>
    <mergeCell ref="K31:L31"/>
    <mergeCell ref="N31:O31"/>
    <mergeCell ref="B27:C27"/>
    <mergeCell ref="K27:L27"/>
    <mergeCell ref="N27:O27"/>
    <mergeCell ref="B28:C28"/>
    <mergeCell ref="K28:L28"/>
    <mergeCell ref="N28:O28"/>
    <mergeCell ref="N21:O21"/>
    <mergeCell ref="Q21:R21"/>
    <mergeCell ref="S21:T21"/>
    <mergeCell ref="B25:C26"/>
    <mergeCell ref="G25:G26"/>
    <mergeCell ref="K25:L25"/>
    <mergeCell ref="N25:O25"/>
    <mergeCell ref="K26:L26"/>
    <mergeCell ref="N26:O26"/>
    <mergeCell ref="B18:C18"/>
    <mergeCell ref="K18:L18"/>
    <mergeCell ref="N18:O18"/>
    <mergeCell ref="B19:C19"/>
    <mergeCell ref="K19:L19"/>
    <mergeCell ref="N19:O19"/>
    <mergeCell ref="B16:C16"/>
    <mergeCell ref="K16:L16"/>
    <mergeCell ref="N16:O16"/>
    <mergeCell ref="B17:C17"/>
    <mergeCell ref="K17:L17"/>
    <mergeCell ref="N17:O17"/>
    <mergeCell ref="B14:C14"/>
    <mergeCell ref="K14:L14"/>
    <mergeCell ref="N14:O14"/>
    <mergeCell ref="B15:C15"/>
    <mergeCell ref="K15:L15"/>
    <mergeCell ref="N15:O15"/>
    <mergeCell ref="B12:C12"/>
    <mergeCell ref="K12:L12"/>
    <mergeCell ref="N12:O12"/>
    <mergeCell ref="B13:C13"/>
    <mergeCell ref="K13:L13"/>
    <mergeCell ref="N13:O13"/>
    <mergeCell ref="U12:AA13"/>
    <mergeCell ref="L7:M7"/>
    <mergeCell ref="K10:L10"/>
    <mergeCell ref="N10:O10"/>
    <mergeCell ref="B11:C11"/>
    <mergeCell ref="K11:L11"/>
    <mergeCell ref="N11:O11"/>
    <mergeCell ref="C2:J2"/>
    <mergeCell ref="R2:S2"/>
    <mergeCell ref="G3:H3"/>
    <mergeCell ref="Q3:S3"/>
    <mergeCell ref="K6:M6"/>
    <mergeCell ref="N6:O6"/>
    <mergeCell ref="U10:AA11"/>
  </mergeCells>
  <pageMargins left="0.7" right="0.7" top="0.75" bottom="0.75" header="0.3" footer="0.3"/>
  <pageSetup paperSize="9" scale="7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Q101"/>
  <sheetViews>
    <sheetView zoomScaleNormal="100" workbookViewId="0">
      <selection activeCell="U16" sqref="U16"/>
    </sheetView>
  </sheetViews>
  <sheetFormatPr defaultRowHeight="20.100000000000001" customHeight="1" x14ac:dyDescent="0.25"/>
  <cols>
    <col min="1" max="1" width="2.140625" style="3" customWidth="1"/>
    <col min="2" max="2" width="10.85546875" style="3" customWidth="1"/>
    <col min="3" max="3" width="4.140625" style="3" customWidth="1"/>
    <col min="4" max="4" width="10.140625" style="3" customWidth="1"/>
    <col min="5" max="5" width="4" style="3" customWidth="1"/>
    <col min="6" max="6" width="10.5703125" style="3" customWidth="1"/>
    <col min="7" max="7" width="3.7109375" style="3" bestFit="1" customWidth="1"/>
    <col min="8" max="8" width="10" style="3" customWidth="1"/>
    <col min="9" max="9" width="1.42578125" style="3" customWidth="1"/>
    <col min="10" max="10" width="1.28515625" style="3" customWidth="1"/>
    <col min="11" max="11" width="13.5703125" style="3" customWidth="1"/>
    <col min="12" max="12" width="3.7109375" style="3" customWidth="1"/>
    <col min="13" max="13" width="13.7109375" style="3" customWidth="1"/>
    <col min="14" max="14" width="6.85546875" style="3" customWidth="1"/>
    <col min="15" max="15" width="3.42578125" style="3" customWidth="1"/>
    <col min="16" max="16" width="4.42578125" style="3" customWidth="1"/>
    <col min="17" max="17" width="10.140625" style="3" customWidth="1"/>
    <col min="18" max="18" width="2.140625" style="3" bestFit="1" customWidth="1"/>
    <col min="19" max="19" width="9" style="3" customWidth="1"/>
    <col min="20" max="26" width="9.140625" style="3"/>
    <col min="27" max="27" width="7.5703125" style="3" customWidth="1"/>
    <col min="28" max="29" width="9.140625" style="3" hidden="1" customWidth="1"/>
    <col min="30" max="16384" width="9.140625" style="3"/>
  </cols>
  <sheetData>
    <row r="1" spans="2:329" ht="33.75" customHeight="1" x14ac:dyDescent="0.25">
      <c r="B1" s="1" t="s">
        <v>135</v>
      </c>
      <c r="C1" s="2"/>
      <c r="D1" s="2"/>
      <c r="E1" s="2"/>
      <c r="F1" s="2"/>
      <c r="G1" s="2"/>
      <c r="H1" s="2"/>
      <c r="I1" s="2"/>
      <c r="J1" s="2"/>
      <c r="K1" s="352" t="s">
        <v>138</v>
      </c>
      <c r="L1" s="352"/>
      <c r="M1" s="352"/>
      <c r="N1" s="352"/>
      <c r="O1" s="352"/>
      <c r="P1" s="352"/>
      <c r="Q1" s="2"/>
      <c r="R1" s="2"/>
      <c r="S1" s="2"/>
      <c r="U1" s="348" t="s">
        <v>99</v>
      </c>
      <c r="V1" s="348"/>
      <c r="W1" s="348"/>
      <c r="X1" s="348"/>
      <c r="Y1" s="348"/>
      <c r="Z1" s="348"/>
      <c r="AA1" s="348"/>
      <c r="AB1" s="348"/>
      <c r="AC1" s="348"/>
    </row>
    <row r="2" spans="2:329" ht="18" customHeight="1" x14ac:dyDescent="0.25">
      <c r="B2" s="4" t="s">
        <v>0</v>
      </c>
      <c r="C2" s="274" t="s">
        <v>94</v>
      </c>
      <c r="D2" s="274"/>
      <c r="E2" s="274"/>
      <c r="F2" s="274"/>
      <c r="G2" s="274"/>
      <c r="H2" s="274"/>
      <c r="I2" s="274"/>
      <c r="J2" s="274"/>
      <c r="K2" s="5" t="s">
        <v>1</v>
      </c>
      <c r="L2" s="6"/>
      <c r="M2" s="7"/>
      <c r="N2" s="8">
        <v>1</v>
      </c>
      <c r="O2" s="9" t="s">
        <v>2</v>
      </c>
      <c r="P2" s="8">
        <v>6</v>
      </c>
      <c r="Q2" s="9" t="s">
        <v>2</v>
      </c>
      <c r="R2" s="275">
        <v>2016</v>
      </c>
      <c r="S2" s="275"/>
      <c r="U2" s="349"/>
      <c r="V2" s="349"/>
      <c r="W2" s="349"/>
      <c r="X2" s="349"/>
      <c r="Y2" s="349"/>
      <c r="Z2" s="349"/>
      <c r="AA2" s="349"/>
      <c r="AB2" s="349"/>
      <c r="AC2" s="349"/>
    </row>
    <row r="3" spans="2:329" s="10" customFormat="1" ht="21.75" customHeight="1" thickBot="1" x14ac:dyDescent="0.3">
      <c r="B3" s="132" t="s">
        <v>3</v>
      </c>
      <c r="G3" s="276">
        <v>171</v>
      </c>
      <c r="H3" s="277"/>
      <c r="I3" s="129"/>
      <c r="J3" s="129"/>
      <c r="K3" s="130" t="s">
        <v>4</v>
      </c>
      <c r="L3" s="131"/>
      <c r="M3" s="129"/>
      <c r="N3" s="129"/>
      <c r="O3" s="129"/>
      <c r="P3" s="129"/>
      <c r="Q3" s="278">
        <v>600</v>
      </c>
      <c r="R3" s="279"/>
      <c r="S3" s="279"/>
      <c r="T3" s="137"/>
      <c r="U3" s="347" t="s">
        <v>128</v>
      </c>
      <c r="V3" s="347"/>
      <c r="W3" s="347"/>
      <c r="X3" s="347"/>
      <c r="Y3" s="347"/>
      <c r="Z3" s="347"/>
      <c r="AA3" s="253"/>
      <c r="AB3" s="254"/>
      <c r="AC3" s="254"/>
      <c r="AD3" s="137"/>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row>
    <row r="4" spans="2:329" ht="8.25" customHeight="1" x14ac:dyDescent="0.25">
      <c r="B4" s="11"/>
      <c r="C4" s="11"/>
      <c r="D4" s="11"/>
      <c r="E4" s="11"/>
      <c r="F4" s="11"/>
      <c r="G4" s="11"/>
      <c r="H4" s="11"/>
      <c r="I4" s="11"/>
      <c r="J4" s="11"/>
      <c r="K4" s="11"/>
      <c r="L4" s="11"/>
      <c r="M4" s="11"/>
      <c r="N4" s="11"/>
      <c r="O4" s="11"/>
      <c r="P4" s="11"/>
      <c r="Q4" s="11"/>
      <c r="R4" s="11"/>
      <c r="S4" s="11"/>
      <c r="U4" s="347"/>
      <c r="V4" s="347"/>
      <c r="W4" s="347"/>
      <c r="X4" s="347"/>
      <c r="Y4" s="347"/>
      <c r="Z4" s="347"/>
      <c r="AA4" s="253"/>
      <c r="AB4" s="253"/>
      <c r="AC4" s="253"/>
    </row>
    <row r="5" spans="2:329" s="21" customFormat="1" ht="23.25" customHeight="1" x14ac:dyDescent="0.25">
      <c r="B5" s="12" t="s">
        <v>5</v>
      </c>
      <c r="C5" s="13"/>
      <c r="D5" s="13"/>
      <c r="E5" s="14"/>
      <c r="F5" s="14"/>
      <c r="G5" s="14"/>
      <c r="H5" s="15"/>
      <c r="I5" s="16"/>
      <c r="J5" s="17"/>
      <c r="K5" s="18" t="s">
        <v>6</v>
      </c>
      <c r="L5" s="14"/>
      <c r="M5" s="19"/>
      <c r="N5" s="20"/>
      <c r="O5" s="13"/>
      <c r="P5" s="13"/>
      <c r="Q5" s="13"/>
      <c r="R5" s="13"/>
      <c r="S5" s="13"/>
      <c r="U5" s="347"/>
      <c r="V5" s="347"/>
      <c r="W5" s="347"/>
      <c r="X5" s="347"/>
      <c r="Y5" s="347"/>
      <c r="Z5" s="347"/>
      <c r="AA5" s="255"/>
      <c r="AB5" s="255"/>
      <c r="AC5" s="255"/>
    </row>
    <row r="6" spans="2:329" ht="15" customHeight="1" x14ac:dyDescent="0.25">
      <c r="B6" s="22" t="s">
        <v>7</v>
      </c>
      <c r="C6" s="23"/>
      <c r="D6" s="23"/>
      <c r="E6" s="23"/>
      <c r="F6" s="24" t="s">
        <v>8</v>
      </c>
      <c r="G6" s="24" t="s">
        <v>9</v>
      </c>
      <c r="H6" s="216">
        <v>2300</v>
      </c>
      <c r="I6" s="25"/>
      <c r="J6" s="26"/>
      <c r="K6" s="273" t="s">
        <v>79</v>
      </c>
      <c r="L6" s="273"/>
      <c r="M6" s="273"/>
      <c r="N6" s="286" t="s">
        <v>97</v>
      </c>
      <c r="O6" s="287"/>
      <c r="P6" s="23"/>
      <c r="Q6" s="24" t="s">
        <v>8</v>
      </c>
      <c r="R6" s="24" t="s">
        <v>10</v>
      </c>
      <c r="S6" s="216">
        <v>2500</v>
      </c>
      <c r="U6" s="271" t="s">
        <v>130</v>
      </c>
      <c r="V6" s="253"/>
      <c r="W6" s="253"/>
      <c r="X6" s="253"/>
      <c r="Y6" s="253"/>
      <c r="Z6" s="253"/>
      <c r="AA6" s="253"/>
      <c r="AB6" s="253"/>
      <c r="AC6" s="253"/>
    </row>
    <row r="7" spans="2:329" ht="16.5" customHeight="1" x14ac:dyDescent="0.25">
      <c r="B7" s="27"/>
      <c r="C7" s="23"/>
      <c r="D7" s="23"/>
      <c r="E7" s="23"/>
      <c r="F7" s="23"/>
      <c r="G7" s="23"/>
      <c r="H7" s="28"/>
      <c r="I7" s="25"/>
      <c r="J7" s="26"/>
      <c r="K7" s="273"/>
      <c r="L7" s="273"/>
      <c r="M7" s="273"/>
      <c r="N7" s="193"/>
      <c r="O7" s="192"/>
      <c r="P7" s="23"/>
      <c r="Q7" s="23"/>
      <c r="R7" s="23"/>
      <c r="S7" s="28"/>
      <c r="U7" s="272" t="s">
        <v>131</v>
      </c>
      <c r="V7" s="255"/>
      <c r="W7" s="255"/>
      <c r="X7" s="255"/>
      <c r="Y7" s="255"/>
      <c r="Z7" s="255"/>
      <c r="AA7" s="255"/>
      <c r="AB7" s="253"/>
      <c r="AC7" s="253"/>
    </row>
    <row r="8" spans="2:329" ht="15" hidden="1" customHeight="1" x14ac:dyDescent="0.25">
      <c r="I8" s="25"/>
      <c r="J8" s="26"/>
      <c r="Q8" s="26"/>
      <c r="U8" s="346" t="s">
        <v>132</v>
      </c>
      <c r="V8" s="346"/>
      <c r="W8" s="346"/>
      <c r="X8" s="346"/>
      <c r="Y8" s="346"/>
      <c r="Z8" s="346"/>
      <c r="AA8" s="346"/>
      <c r="AB8" s="253"/>
      <c r="AC8" s="253"/>
    </row>
    <row r="9" spans="2:329" ht="21" customHeight="1" x14ac:dyDescent="0.25">
      <c r="B9" s="29" t="s">
        <v>11</v>
      </c>
      <c r="I9" s="25"/>
      <c r="K9" s="29" t="s">
        <v>66</v>
      </c>
      <c r="U9" s="346"/>
      <c r="V9" s="346"/>
      <c r="W9" s="346"/>
      <c r="X9" s="346"/>
      <c r="Y9" s="346"/>
      <c r="Z9" s="346"/>
      <c r="AA9" s="346"/>
      <c r="AB9" s="253"/>
      <c r="AC9" s="253"/>
    </row>
    <row r="10" spans="2:329" ht="24" x14ac:dyDescent="0.25">
      <c r="B10" s="30" t="s">
        <v>12</v>
      </c>
      <c r="C10" s="31"/>
      <c r="D10" s="194" t="s">
        <v>13</v>
      </c>
      <c r="E10" s="194"/>
      <c r="F10" s="194" t="s">
        <v>14</v>
      </c>
      <c r="G10" s="194"/>
      <c r="H10" s="195" t="s">
        <v>8</v>
      </c>
      <c r="I10" s="25"/>
      <c r="J10" s="26"/>
      <c r="K10" s="280" t="s">
        <v>12</v>
      </c>
      <c r="L10" s="280"/>
      <c r="M10" s="195" t="s">
        <v>16</v>
      </c>
      <c r="N10" s="281" t="s">
        <v>17</v>
      </c>
      <c r="O10" s="282"/>
      <c r="P10" s="32"/>
      <c r="Q10" s="33" t="s">
        <v>13</v>
      </c>
      <c r="R10" s="33"/>
      <c r="S10" s="33" t="s">
        <v>8</v>
      </c>
      <c r="U10" s="346"/>
      <c r="V10" s="346"/>
      <c r="W10" s="346"/>
      <c r="X10" s="346"/>
      <c r="Y10" s="346"/>
      <c r="Z10" s="346"/>
      <c r="AA10" s="346"/>
      <c r="AB10" s="253"/>
      <c r="AC10" s="253"/>
    </row>
    <row r="11" spans="2:329" ht="18" customHeight="1" x14ac:dyDescent="0.25">
      <c r="B11" s="283" t="s">
        <v>95</v>
      </c>
      <c r="C11" s="284"/>
      <c r="D11" s="196">
        <v>30</v>
      </c>
      <c r="E11" s="200" t="s">
        <v>19</v>
      </c>
      <c r="F11" s="196">
        <v>15</v>
      </c>
      <c r="G11" s="200" t="s">
        <v>20</v>
      </c>
      <c r="H11" s="34">
        <f>IF(D11*F11&gt;0,D11*F11,"")</f>
        <v>450</v>
      </c>
      <c r="I11" s="25"/>
      <c r="K11" s="283" t="s">
        <v>18</v>
      </c>
      <c r="L11" s="284"/>
      <c r="M11" s="196"/>
      <c r="N11" s="285"/>
      <c r="O11" s="285"/>
      <c r="P11" s="35" t="s">
        <v>19</v>
      </c>
      <c r="Q11" s="36"/>
      <c r="R11" s="37" t="s">
        <v>20</v>
      </c>
      <c r="S11" s="38" t="str">
        <f>IF(((Q11*N11*M11)/$G$3)&gt;0,((Q11*N11*M11)/$G$3),"")</f>
        <v/>
      </c>
      <c r="U11" s="346"/>
      <c r="V11" s="346"/>
      <c r="W11" s="346"/>
      <c r="X11" s="346"/>
      <c r="Y11" s="346"/>
      <c r="Z11" s="346"/>
      <c r="AA11" s="346"/>
      <c r="AB11" s="253"/>
      <c r="AC11" s="253"/>
    </row>
    <row r="12" spans="2:329" ht="20.25" customHeight="1" x14ac:dyDescent="0.25">
      <c r="B12" s="283" t="s">
        <v>96</v>
      </c>
      <c r="C12" s="284"/>
      <c r="D12" s="196">
        <v>31</v>
      </c>
      <c r="E12" s="200" t="s">
        <v>19</v>
      </c>
      <c r="F12" s="196">
        <v>10</v>
      </c>
      <c r="G12" s="200" t="s">
        <v>20</v>
      </c>
      <c r="H12" s="34">
        <f t="shared" ref="H12:H19" si="0">IF(D12*F12&gt;0,D12*F12,"")</f>
        <v>310</v>
      </c>
      <c r="I12" s="25"/>
      <c r="K12" s="283" t="s">
        <v>21</v>
      </c>
      <c r="L12" s="284"/>
      <c r="M12" s="196"/>
      <c r="N12" s="285"/>
      <c r="O12" s="285"/>
      <c r="P12" s="200" t="s">
        <v>19</v>
      </c>
      <c r="Q12" s="196"/>
      <c r="R12" s="39" t="s">
        <v>20</v>
      </c>
      <c r="S12" s="38" t="str">
        <f t="shared" ref="S12:S19" si="1">IF(((Q12*N12*M12)/$G$3)&gt;0,((Q12*N12*M12)/$G$3),"")</f>
        <v/>
      </c>
      <c r="U12" s="346"/>
      <c r="V12" s="346"/>
      <c r="W12" s="346"/>
      <c r="X12" s="346"/>
      <c r="Y12" s="346"/>
      <c r="Z12" s="346"/>
      <c r="AA12" s="346"/>
    </row>
    <row r="13" spans="2:329" ht="19.5" customHeight="1" x14ac:dyDescent="0.25">
      <c r="B13" s="283"/>
      <c r="C13" s="284"/>
      <c r="D13" s="196"/>
      <c r="E13" s="200" t="s">
        <v>19</v>
      </c>
      <c r="F13" s="196"/>
      <c r="G13" s="200" t="s">
        <v>20</v>
      </c>
      <c r="H13" s="34" t="str">
        <f t="shared" si="0"/>
        <v/>
      </c>
      <c r="I13" s="25"/>
      <c r="K13" s="283" t="s">
        <v>22</v>
      </c>
      <c r="L13" s="284"/>
      <c r="M13" s="196"/>
      <c r="N13" s="285"/>
      <c r="O13" s="285"/>
      <c r="P13" s="200" t="s">
        <v>19</v>
      </c>
      <c r="Q13" s="196"/>
      <c r="R13" s="39" t="s">
        <v>20</v>
      </c>
      <c r="S13" s="38" t="str">
        <f t="shared" si="1"/>
        <v/>
      </c>
      <c r="U13" s="346"/>
      <c r="V13" s="346"/>
      <c r="W13" s="346"/>
      <c r="X13" s="346"/>
      <c r="Y13" s="346"/>
      <c r="Z13" s="346"/>
      <c r="AA13" s="346"/>
    </row>
    <row r="14" spans="2:329" ht="18" customHeight="1" x14ac:dyDescent="0.25">
      <c r="B14" s="283"/>
      <c r="C14" s="284"/>
      <c r="D14" s="196"/>
      <c r="E14" s="200" t="s">
        <v>19</v>
      </c>
      <c r="F14" s="196"/>
      <c r="G14" s="200" t="s">
        <v>20</v>
      </c>
      <c r="H14" s="34" t="str">
        <f t="shared" si="0"/>
        <v/>
      </c>
      <c r="I14" s="25"/>
      <c r="K14" s="283" t="s">
        <v>23</v>
      </c>
      <c r="L14" s="284"/>
      <c r="M14" s="196"/>
      <c r="N14" s="285"/>
      <c r="O14" s="285"/>
      <c r="P14" s="200" t="s">
        <v>19</v>
      </c>
      <c r="Q14" s="196"/>
      <c r="R14" s="39" t="s">
        <v>20</v>
      </c>
      <c r="S14" s="38" t="str">
        <f t="shared" si="1"/>
        <v/>
      </c>
    </row>
    <row r="15" spans="2:329" ht="19.5" customHeight="1" x14ac:dyDescent="0.25">
      <c r="B15" s="283"/>
      <c r="C15" s="284"/>
      <c r="D15" s="196"/>
      <c r="E15" s="200" t="s">
        <v>19</v>
      </c>
      <c r="F15" s="196"/>
      <c r="G15" s="200" t="s">
        <v>20</v>
      </c>
      <c r="H15" s="34" t="str">
        <f t="shared" si="0"/>
        <v/>
      </c>
      <c r="I15" s="25"/>
      <c r="K15" s="283" t="s">
        <v>24</v>
      </c>
      <c r="L15" s="284"/>
      <c r="M15" s="196"/>
      <c r="N15" s="285"/>
      <c r="O15" s="285"/>
      <c r="P15" s="200" t="s">
        <v>19</v>
      </c>
      <c r="Q15" s="196"/>
      <c r="R15" s="39" t="s">
        <v>20</v>
      </c>
      <c r="S15" s="38" t="str">
        <f t="shared" si="1"/>
        <v/>
      </c>
    </row>
    <row r="16" spans="2:329" ht="21" customHeight="1" x14ac:dyDescent="0.25">
      <c r="B16" s="283"/>
      <c r="C16" s="284"/>
      <c r="D16" s="196"/>
      <c r="E16" s="200" t="s">
        <v>19</v>
      </c>
      <c r="F16" s="196"/>
      <c r="G16" s="200" t="s">
        <v>20</v>
      </c>
      <c r="H16" s="34" t="str">
        <f t="shared" si="0"/>
        <v/>
      </c>
      <c r="I16" s="25"/>
      <c r="K16" s="283" t="s">
        <v>25</v>
      </c>
      <c r="L16" s="284"/>
      <c r="M16" s="196"/>
      <c r="N16" s="285"/>
      <c r="O16" s="285"/>
      <c r="P16" s="200" t="s">
        <v>19</v>
      </c>
      <c r="Q16" s="196"/>
      <c r="R16" s="39" t="s">
        <v>20</v>
      </c>
      <c r="S16" s="38" t="str">
        <f t="shared" si="1"/>
        <v/>
      </c>
      <c r="T16" s="10"/>
    </row>
    <row r="17" spans="2:27" ht="20.100000000000001" customHeight="1" x14ac:dyDescent="0.25">
      <c r="B17" s="283"/>
      <c r="C17" s="284"/>
      <c r="D17" s="196"/>
      <c r="E17" s="40" t="s">
        <v>19</v>
      </c>
      <c r="F17" s="196"/>
      <c r="G17" s="40" t="s">
        <v>20</v>
      </c>
      <c r="H17" s="34" t="str">
        <f t="shared" si="0"/>
        <v/>
      </c>
      <c r="I17" s="25"/>
      <c r="K17" s="283" t="s">
        <v>26</v>
      </c>
      <c r="L17" s="284"/>
      <c r="M17" s="196"/>
      <c r="N17" s="285"/>
      <c r="O17" s="285"/>
      <c r="P17" s="200" t="s">
        <v>19</v>
      </c>
      <c r="Q17" s="196"/>
      <c r="R17" s="39" t="s">
        <v>20</v>
      </c>
      <c r="S17" s="38" t="str">
        <f t="shared" si="1"/>
        <v/>
      </c>
    </row>
    <row r="18" spans="2:27" ht="20.100000000000001" customHeight="1" x14ac:dyDescent="0.25">
      <c r="B18" s="283"/>
      <c r="C18" s="284"/>
      <c r="D18" s="196"/>
      <c r="E18" s="40" t="s">
        <v>19</v>
      </c>
      <c r="F18" s="196"/>
      <c r="G18" s="40" t="s">
        <v>20</v>
      </c>
      <c r="H18" s="34" t="str">
        <f t="shared" si="0"/>
        <v/>
      </c>
      <c r="I18" s="41"/>
      <c r="K18" s="283" t="s">
        <v>27</v>
      </c>
      <c r="L18" s="284"/>
      <c r="M18" s="196"/>
      <c r="N18" s="285"/>
      <c r="O18" s="285"/>
      <c r="P18" s="200" t="s">
        <v>19</v>
      </c>
      <c r="Q18" s="196"/>
      <c r="R18" s="39" t="s">
        <v>20</v>
      </c>
      <c r="S18" s="38" t="str">
        <f t="shared" si="1"/>
        <v/>
      </c>
      <c r="U18" s="345"/>
      <c r="V18" s="345"/>
      <c r="W18" s="345"/>
      <c r="X18" s="345"/>
      <c r="Y18" s="345"/>
      <c r="Z18" s="345"/>
      <c r="AA18" s="345"/>
    </row>
    <row r="19" spans="2:27" ht="20.100000000000001" customHeight="1" x14ac:dyDescent="0.25">
      <c r="B19" s="299"/>
      <c r="C19" s="300"/>
      <c r="D19" s="196"/>
      <c r="E19" s="200" t="s">
        <v>19</v>
      </c>
      <c r="F19" s="196"/>
      <c r="G19" s="40" t="s">
        <v>20</v>
      </c>
      <c r="H19" s="34" t="str">
        <f t="shared" si="0"/>
        <v/>
      </c>
      <c r="I19" s="41"/>
      <c r="K19" s="283" t="s">
        <v>28</v>
      </c>
      <c r="L19" s="284"/>
      <c r="M19" s="196"/>
      <c r="N19" s="285"/>
      <c r="O19" s="285"/>
      <c r="P19" s="200" t="s">
        <v>19</v>
      </c>
      <c r="Q19" s="196"/>
      <c r="R19" s="39" t="s">
        <v>20</v>
      </c>
      <c r="S19" s="38" t="str">
        <f t="shared" si="1"/>
        <v/>
      </c>
      <c r="U19" s="345"/>
      <c r="V19" s="345"/>
      <c r="W19" s="345"/>
      <c r="X19" s="345"/>
      <c r="Y19" s="345"/>
      <c r="Z19" s="345"/>
      <c r="AA19" s="345"/>
    </row>
    <row r="20" spans="2:27" ht="20.100000000000001" customHeight="1" x14ac:dyDescent="0.25">
      <c r="B20" s="204" t="s">
        <v>70</v>
      </c>
      <c r="C20" s="204"/>
      <c r="D20" s="205"/>
      <c r="E20" s="42"/>
      <c r="F20" s="43" t="s">
        <v>29</v>
      </c>
      <c r="G20" s="42" t="s">
        <v>20</v>
      </c>
      <c r="H20" s="178">
        <f>SUM(H11:H19)</f>
        <v>760</v>
      </c>
      <c r="I20" s="41"/>
      <c r="J20" s="26"/>
      <c r="K20" s="76" t="s">
        <v>68</v>
      </c>
      <c r="L20" s="170"/>
      <c r="M20" s="170"/>
      <c r="N20" s="171"/>
      <c r="O20" s="172"/>
      <c r="P20" s="173"/>
      <c r="Q20" s="79" t="s">
        <v>30</v>
      </c>
      <c r="R20" s="174" t="s">
        <v>20</v>
      </c>
      <c r="S20" s="80">
        <f>SUM(S11:S19)</f>
        <v>0</v>
      </c>
    </row>
    <row r="21" spans="2:27" ht="4.5" customHeight="1" x14ac:dyDescent="0.25">
      <c r="I21" s="41"/>
      <c r="J21" s="26"/>
      <c r="K21" s="175"/>
      <c r="L21" s="169"/>
      <c r="M21" s="169"/>
      <c r="N21" s="288"/>
      <c r="O21" s="288"/>
      <c r="P21" s="169"/>
      <c r="Q21" s="288"/>
      <c r="R21" s="289"/>
      <c r="S21" s="288"/>
      <c r="T21" s="289"/>
    </row>
    <row r="22" spans="2:27" ht="13.5" customHeight="1" x14ac:dyDescent="0.25">
      <c r="B22" s="176" t="s">
        <v>67</v>
      </c>
      <c r="C22" s="176"/>
      <c r="D22" s="176"/>
      <c r="E22" s="176"/>
      <c r="F22" s="176"/>
      <c r="H22" s="180">
        <f>H20*G3</f>
        <v>129960</v>
      </c>
      <c r="I22" s="41"/>
      <c r="J22" s="26"/>
      <c r="K22" s="177" t="s">
        <v>69</v>
      </c>
      <c r="L22" s="169"/>
      <c r="M22" s="169"/>
      <c r="N22" s="169"/>
      <c r="O22" s="169"/>
      <c r="P22" s="169"/>
      <c r="Q22" s="169"/>
      <c r="R22" s="169"/>
      <c r="S22" s="179">
        <f>S20*G3</f>
        <v>0</v>
      </c>
    </row>
    <row r="23" spans="2:27" ht="4.5" customHeight="1" x14ac:dyDescent="0.25">
      <c r="I23" s="41"/>
      <c r="J23" s="169">
        <f>J20*I3</f>
        <v>0</v>
      </c>
      <c r="K23" s="169"/>
      <c r="L23" s="169"/>
      <c r="M23" s="169"/>
      <c r="N23" s="169"/>
      <c r="O23" s="169"/>
      <c r="P23" s="169"/>
      <c r="Q23" s="169"/>
      <c r="R23" s="169"/>
      <c r="S23" s="169"/>
    </row>
    <row r="24" spans="2:27" ht="20.100000000000001" customHeight="1" x14ac:dyDescent="0.25">
      <c r="B24" s="29" t="s">
        <v>31</v>
      </c>
      <c r="I24" s="25"/>
      <c r="J24" s="26"/>
      <c r="K24" s="29" t="s">
        <v>76</v>
      </c>
      <c r="N24" s="10"/>
      <c r="O24" s="10"/>
      <c r="P24" s="10"/>
      <c r="Q24" s="10"/>
      <c r="R24" s="10"/>
      <c r="S24" s="10"/>
      <c r="T24" s="10"/>
      <c r="V24" s="243"/>
    </row>
    <row r="25" spans="2:27" ht="27" customHeight="1" x14ac:dyDescent="0.25">
      <c r="B25" s="290" t="s">
        <v>32</v>
      </c>
      <c r="C25" s="291"/>
      <c r="D25" s="46" t="s">
        <v>33</v>
      </c>
      <c r="E25" s="47"/>
      <c r="F25" s="46" t="s">
        <v>34</v>
      </c>
      <c r="G25" s="294"/>
      <c r="H25" s="46" t="s">
        <v>15</v>
      </c>
      <c r="I25" s="25"/>
      <c r="J25" s="26"/>
      <c r="K25" s="295" t="s">
        <v>12</v>
      </c>
      <c r="L25" s="296"/>
      <c r="M25" s="198" t="s">
        <v>16</v>
      </c>
      <c r="N25" s="297" t="s">
        <v>35</v>
      </c>
      <c r="O25" s="297"/>
      <c r="P25" s="48"/>
      <c r="Q25" s="198" t="s">
        <v>13</v>
      </c>
      <c r="R25" s="198"/>
      <c r="S25" s="198" t="s">
        <v>8</v>
      </c>
      <c r="V25" s="243"/>
    </row>
    <row r="26" spans="2:27" ht="20.100000000000001" customHeight="1" x14ac:dyDescent="0.25">
      <c r="B26" s="292"/>
      <c r="C26" s="293"/>
      <c r="D26" s="49" t="s">
        <v>36</v>
      </c>
      <c r="E26" s="50"/>
      <c r="F26" s="49" t="s">
        <v>37</v>
      </c>
      <c r="G26" s="294"/>
      <c r="H26" s="50"/>
      <c r="I26" s="25"/>
      <c r="J26" s="26"/>
      <c r="K26" s="298" t="s">
        <v>24</v>
      </c>
      <c r="L26" s="298"/>
      <c r="M26" s="196">
        <v>120</v>
      </c>
      <c r="N26" s="285">
        <v>7</v>
      </c>
      <c r="O26" s="285"/>
      <c r="P26" s="200" t="s">
        <v>19</v>
      </c>
      <c r="Q26" s="196">
        <v>15</v>
      </c>
      <c r="R26" s="200" t="s">
        <v>20</v>
      </c>
      <c r="S26" s="34">
        <f t="shared" ref="S26:S31" si="2">IF(((Q26*N26*M26)/$G$3)&gt;0,((Q26*N26*M26)/$G$3),"")</f>
        <v>73.684210526315795</v>
      </c>
    </row>
    <row r="27" spans="2:27" ht="20.100000000000001" customHeight="1" x14ac:dyDescent="0.25">
      <c r="B27" s="303"/>
      <c r="C27" s="304"/>
      <c r="D27" s="196"/>
      <c r="E27" s="200" t="s">
        <v>19</v>
      </c>
      <c r="F27" s="196"/>
      <c r="G27" s="200" t="s">
        <v>20</v>
      </c>
      <c r="H27" s="34" t="str">
        <f>IF(((B27*D27*F27)/$G$3)&gt;0,((B27*D27*F27)/$G$3),"")</f>
        <v/>
      </c>
      <c r="I27" s="25"/>
      <c r="J27" s="26"/>
      <c r="K27" s="298" t="s">
        <v>24</v>
      </c>
      <c r="L27" s="298"/>
      <c r="M27" s="196">
        <v>120</v>
      </c>
      <c r="N27" s="285">
        <v>8</v>
      </c>
      <c r="O27" s="285"/>
      <c r="P27" s="200" t="s">
        <v>19</v>
      </c>
      <c r="Q27" s="196">
        <v>15</v>
      </c>
      <c r="R27" s="200" t="s">
        <v>20</v>
      </c>
      <c r="S27" s="34">
        <f t="shared" si="2"/>
        <v>84.21052631578948</v>
      </c>
    </row>
    <row r="28" spans="2:27" ht="20.100000000000001" customHeight="1" x14ac:dyDescent="0.25">
      <c r="B28" s="285"/>
      <c r="C28" s="285"/>
      <c r="D28" s="196"/>
      <c r="E28" s="200" t="s">
        <v>19</v>
      </c>
      <c r="F28" s="196"/>
      <c r="G28" s="200" t="s">
        <v>20</v>
      </c>
      <c r="H28" s="34" t="str">
        <f>IF(((B28*D28*F28)/$G$3)&gt;0,((B28*D28*F28)/$G$3),"")</f>
        <v/>
      </c>
      <c r="I28" s="25"/>
      <c r="J28" s="26"/>
      <c r="K28" s="301" t="s">
        <v>25</v>
      </c>
      <c r="L28" s="302"/>
      <c r="M28" s="196">
        <v>120</v>
      </c>
      <c r="N28" s="285">
        <v>8</v>
      </c>
      <c r="O28" s="285"/>
      <c r="P28" s="200" t="s">
        <v>19</v>
      </c>
      <c r="Q28" s="196">
        <v>15</v>
      </c>
      <c r="R28" s="200" t="s">
        <v>20</v>
      </c>
      <c r="S28" s="34">
        <f t="shared" si="2"/>
        <v>84.21052631578948</v>
      </c>
    </row>
    <row r="29" spans="2:27" ht="20.100000000000001" customHeight="1" x14ac:dyDescent="0.25">
      <c r="B29" s="285"/>
      <c r="C29" s="285"/>
      <c r="D29" s="196"/>
      <c r="E29" s="200" t="s">
        <v>19</v>
      </c>
      <c r="F29" s="196"/>
      <c r="G29" s="200" t="s">
        <v>20</v>
      </c>
      <c r="H29" s="34" t="str">
        <f>IF(((B29*D29*F29)/$G$3)&gt;0,((B29*D29*F29)/$G$3),"")</f>
        <v/>
      </c>
      <c r="I29" s="25"/>
      <c r="J29" s="26"/>
      <c r="K29" s="3" t="s">
        <v>96</v>
      </c>
      <c r="M29" s="196">
        <v>120</v>
      </c>
      <c r="N29" s="285">
        <v>7</v>
      </c>
      <c r="O29" s="285"/>
      <c r="P29" s="200" t="s">
        <v>19</v>
      </c>
      <c r="Q29" s="196">
        <v>16</v>
      </c>
      <c r="R29" s="200" t="s">
        <v>20</v>
      </c>
      <c r="S29" s="34">
        <f t="shared" si="2"/>
        <v>78.596491228070178</v>
      </c>
    </row>
    <row r="30" spans="2:27" ht="20.100000000000001" customHeight="1" x14ac:dyDescent="0.25">
      <c r="B30" s="51" t="s">
        <v>60</v>
      </c>
      <c r="C30" s="52"/>
      <c r="D30" s="53"/>
      <c r="E30" s="54"/>
      <c r="F30" s="43" t="s">
        <v>38</v>
      </c>
      <c r="G30" s="54" t="s">
        <v>20</v>
      </c>
      <c r="H30" s="44">
        <f>SUM(H27:H29)</f>
        <v>0</v>
      </c>
      <c r="I30" s="25"/>
      <c r="J30" s="26"/>
      <c r="M30" s="196"/>
      <c r="N30" s="285"/>
      <c r="O30" s="285"/>
      <c r="P30" s="200" t="s">
        <v>19</v>
      </c>
      <c r="Q30" s="196"/>
      <c r="R30" s="40" t="s">
        <v>20</v>
      </c>
      <c r="S30" s="34" t="str">
        <f t="shared" si="2"/>
        <v/>
      </c>
      <c r="T30" s="10"/>
    </row>
    <row r="31" spans="2:27" ht="20.100000000000001" customHeight="1" x14ac:dyDescent="0.25">
      <c r="I31" s="25"/>
      <c r="J31" s="26"/>
      <c r="K31" s="298"/>
      <c r="L31" s="298"/>
      <c r="M31" s="196"/>
      <c r="N31" s="285"/>
      <c r="O31" s="285"/>
      <c r="P31" s="200" t="s">
        <v>19</v>
      </c>
      <c r="Q31" s="196"/>
      <c r="R31" s="40" t="s">
        <v>20</v>
      </c>
      <c r="S31" s="34" t="str">
        <f t="shared" si="2"/>
        <v/>
      </c>
    </row>
    <row r="32" spans="2:27" ht="20.100000000000001" customHeight="1" x14ac:dyDescent="0.25">
      <c r="B32" s="29" t="s">
        <v>39</v>
      </c>
      <c r="C32" s="55"/>
      <c r="D32" s="56"/>
      <c r="E32" s="56"/>
      <c r="F32" s="57" t="s">
        <v>40</v>
      </c>
      <c r="G32" s="58" t="s">
        <v>20</v>
      </c>
      <c r="H32" s="59">
        <v>0.9</v>
      </c>
      <c r="I32" s="25"/>
      <c r="J32" s="26"/>
      <c r="K32" s="204" t="s">
        <v>61</v>
      </c>
      <c r="L32" s="60"/>
      <c r="M32" s="61"/>
      <c r="N32" s="62"/>
      <c r="O32" s="62"/>
      <c r="P32" s="62"/>
      <c r="Q32" s="43" t="s">
        <v>41</v>
      </c>
      <c r="R32" s="62" t="s">
        <v>20</v>
      </c>
      <c r="S32" s="44">
        <f>SUM(S26:S31)</f>
        <v>320.70175438596493</v>
      </c>
    </row>
    <row r="33" spans="2:26" ht="7.5" customHeight="1" x14ac:dyDescent="0.25">
      <c r="B33" s="29"/>
      <c r="C33" s="55"/>
      <c r="D33" s="56"/>
      <c r="E33" s="56"/>
      <c r="F33" s="57"/>
      <c r="G33" s="58"/>
      <c r="H33" s="181"/>
      <c r="I33" s="25"/>
      <c r="J33" s="26"/>
      <c r="K33" s="65"/>
      <c r="L33" s="65"/>
      <c r="M33" s="65"/>
      <c r="N33" s="65"/>
      <c r="O33" s="65"/>
      <c r="P33" s="65"/>
      <c r="Q33" s="65"/>
      <c r="R33" s="65"/>
      <c r="S33" s="65"/>
    </row>
    <row r="34" spans="2:26" ht="12.75" customHeight="1" x14ac:dyDescent="0.25">
      <c r="B34" s="63"/>
      <c r="C34" s="63"/>
      <c r="D34" s="64"/>
      <c r="E34" s="64"/>
      <c r="F34" s="64"/>
      <c r="G34" s="64"/>
      <c r="H34" s="64"/>
      <c r="I34" s="25"/>
      <c r="J34" s="26"/>
      <c r="K34" s="177" t="s">
        <v>69</v>
      </c>
      <c r="L34" s="182"/>
      <c r="M34" s="182"/>
      <c r="N34" s="182"/>
      <c r="O34" s="183"/>
      <c r="P34" s="183"/>
      <c r="Q34" s="184"/>
      <c r="R34" s="183"/>
      <c r="S34" s="185">
        <f>S32*G3</f>
        <v>54840</v>
      </c>
      <c r="Y34" s="26"/>
      <c r="Z34" s="26"/>
    </row>
    <row r="35" spans="2:26" s="21" customFormat="1" ht="24.75" customHeight="1" x14ac:dyDescent="0.25">
      <c r="B35" s="29" t="s">
        <v>71</v>
      </c>
      <c r="C35" s="55"/>
      <c r="D35" s="55"/>
      <c r="E35" s="55"/>
      <c r="F35" s="55"/>
      <c r="G35" s="66" t="s">
        <v>42</v>
      </c>
      <c r="H35" s="67">
        <f>(H20+H30)*H32</f>
        <v>684</v>
      </c>
      <c r="I35" s="68"/>
      <c r="J35" s="69"/>
      <c r="K35" s="29" t="s">
        <v>43</v>
      </c>
      <c r="T35" s="69"/>
      <c r="U35" s="69"/>
      <c r="V35" s="69"/>
      <c r="W35" s="69"/>
      <c r="X35" s="69"/>
      <c r="Y35" s="69"/>
      <c r="Z35" s="69"/>
    </row>
    <row r="36" spans="2:26" ht="24" customHeight="1" x14ac:dyDescent="0.25">
      <c r="B36" s="29" t="s">
        <v>44</v>
      </c>
      <c r="I36" s="25"/>
      <c r="J36" s="26"/>
      <c r="K36" s="197" t="s">
        <v>12</v>
      </c>
      <c r="L36" s="70"/>
      <c r="M36" s="198" t="s">
        <v>16</v>
      </c>
      <c r="N36" s="297" t="s">
        <v>17</v>
      </c>
      <c r="O36" s="297"/>
      <c r="P36" s="48"/>
      <c r="Q36" s="198" t="s">
        <v>45</v>
      </c>
      <c r="R36" s="198"/>
      <c r="S36" s="198" t="s">
        <v>58</v>
      </c>
      <c r="T36" s="344"/>
      <c r="U36" s="344"/>
      <c r="V36" s="344"/>
      <c r="W36" s="344"/>
      <c r="X36" s="344"/>
      <c r="Y36" s="344"/>
      <c r="Z36" s="344"/>
    </row>
    <row r="37" spans="2:26" ht="20.100000000000001" customHeight="1" x14ac:dyDescent="0.25">
      <c r="B37" s="305" t="s">
        <v>46</v>
      </c>
      <c r="C37" s="305"/>
      <c r="D37" s="71" t="s">
        <v>83</v>
      </c>
      <c r="E37" s="71"/>
      <c r="F37" s="71" t="s">
        <v>47</v>
      </c>
      <c r="G37" s="71"/>
      <c r="H37" s="71" t="s">
        <v>84</v>
      </c>
      <c r="I37" s="25"/>
      <c r="J37" s="26"/>
      <c r="K37" s="3" t="s">
        <v>96</v>
      </c>
      <c r="M37" s="196">
        <v>120</v>
      </c>
      <c r="N37" s="285">
        <v>9</v>
      </c>
      <c r="O37" s="284"/>
      <c r="P37" s="200" t="s">
        <v>19</v>
      </c>
      <c r="Q37" s="196">
        <v>15</v>
      </c>
      <c r="R37" s="200" t="s">
        <v>20</v>
      </c>
      <c r="S37" s="34">
        <f>IF(((Q37*N37*M37)/$G$3)&gt;0,((Q37*N37*M37)/$G$3),"")</f>
        <v>94.736842105263165</v>
      </c>
      <c r="T37" s="344"/>
      <c r="U37" s="344"/>
      <c r="V37" s="344"/>
      <c r="W37" s="344"/>
      <c r="X37" s="344"/>
      <c r="Y37" s="344"/>
      <c r="Z37" s="344"/>
    </row>
    <row r="38" spans="2:26" ht="20.100000000000001" customHeight="1" x14ac:dyDescent="0.25">
      <c r="B38" s="298" t="s">
        <v>110</v>
      </c>
      <c r="C38" s="284"/>
      <c r="D38" s="72">
        <v>30</v>
      </c>
      <c r="E38" s="200" t="s">
        <v>19</v>
      </c>
      <c r="F38" s="73">
        <v>0.3</v>
      </c>
      <c r="G38" s="200" t="s">
        <v>20</v>
      </c>
      <c r="H38" s="34">
        <f t="shared" ref="H38:H43" si="3">IF((D38)*(1-F38)&gt;0,(D38)*(1-F38),"")</f>
        <v>21</v>
      </c>
      <c r="I38" s="25"/>
      <c r="J38" s="26"/>
      <c r="K38" s="298" t="s">
        <v>96</v>
      </c>
      <c r="L38" s="298"/>
      <c r="M38" s="196">
        <v>120</v>
      </c>
      <c r="N38" s="285">
        <v>8</v>
      </c>
      <c r="O38" s="284"/>
      <c r="P38" s="200" t="s">
        <v>19</v>
      </c>
      <c r="Q38" s="196">
        <v>15</v>
      </c>
      <c r="R38" s="200" t="s">
        <v>20</v>
      </c>
      <c r="S38" s="34">
        <f>IF(((Q38*N38*M38)/$G$3)&gt;0,((Q38*N38*M38)/$G$3),"")</f>
        <v>84.21052631578948</v>
      </c>
      <c r="T38" s="344"/>
      <c r="U38" s="344"/>
      <c r="V38" s="344"/>
      <c r="W38" s="344"/>
      <c r="X38" s="344"/>
      <c r="Y38" s="344"/>
      <c r="Z38" s="344"/>
    </row>
    <row r="39" spans="2:26" ht="20.100000000000001" customHeight="1" x14ac:dyDescent="0.25">
      <c r="B39" s="298"/>
      <c r="C39" s="284"/>
      <c r="D39" s="72"/>
      <c r="E39" s="200" t="s">
        <v>19</v>
      </c>
      <c r="F39" s="73"/>
      <c r="G39" s="200" t="s">
        <v>20</v>
      </c>
      <c r="H39" s="218" t="str">
        <f t="shared" si="3"/>
        <v/>
      </c>
      <c r="I39" s="25"/>
      <c r="J39" s="26"/>
      <c r="K39" s="298"/>
      <c r="L39" s="298"/>
      <c r="M39" s="196"/>
      <c r="N39" s="285"/>
      <c r="O39" s="284"/>
      <c r="P39" s="200" t="s">
        <v>19</v>
      </c>
      <c r="Q39" s="196"/>
      <c r="R39" s="200" t="s">
        <v>20</v>
      </c>
      <c r="S39" s="34" t="str">
        <f>IF(((Q39*N39*M39)/$G$3)&gt;0,((Q39*N39*M39)/$G$3),"")</f>
        <v/>
      </c>
      <c r="T39" s="141"/>
      <c r="U39" s="26"/>
      <c r="V39" s="26"/>
      <c r="W39" s="26"/>
      <c r="X39" s="26"/>
      <c r="Y39" s="26"/>
      <c r="Z39" s="26"/>
    </row>
    <row r="40" spans="2:26" ht="20.100000000000001" customHeight="1" x14ac:dyDescent="0.25">
      <c r="B40" s="298"/>
      <c r="C40" s="284"/>
      <c r="D40" s="72"/>
      <c r="E40" s="200" t="s">
        <v>19</v>
      </c>
      <c r="F40" s="73"/>
      <c r="G40" s="200" t="s">
        <v>20</v>
      </c>
      <c r="H40" s="34" t="str">
        <f t="shared" si="3"/>
        <v/>
      </c>
      <c r="I40" s="41"/>
      <c r="J40" s="26"/>
      <c r="K40" s="298"/>
      <c r="L40" s="298"/>
      <c r="M40" s="196"/>
      <c r="N40" s="285"/>
      <c r="O40" s="284"/>
      <c r="P40" s="200" t="s">
        <v>19</v>
      </c>
      <c r="Q40" s="196"/>
      <c r="R40" s="200" t="s">
        <v>20</v>
      </c>
      <c r="S40" s="34" t="str">
        <f>IF(((Q40*N40*M40)/$G$3)&gt;0,((Q40*N40*M40)/$G$3),"")</f>
        <v/>
      </c>
      <c r="T40" s="74"/>
      <c r="U40" s="26"/>
      <c r="V40" s="26"/>
      <c r="W40" s="26"/>
      <c r="X40" s="26"/>
      <c r="Y40" s="26"/>
      <c r="Z40" s="26"/>
    </row>
    <row r="41" spans="2:26" ht="20.100000000000001" customHeight="1" x14ac:dyDescent="0.25">
      <c r="B41" s="298"/>
      <c r="C41" s="284"/>
      <c r="D41" s="72"/>
      <c r="E41" s="200" t="s">
        <v>19</v>
      </c>
      <c r="F41" s="73"/>
      <c r="G41" s="200" t="s">
        <v>20</v>
      </c>
      <c r="H41" s="34" t="str">
        <f t="shared" si="3"/>
        <v/>
      </c>
      <c r="I41" s="41"/>
      <c r="J41" s="26"/>
      <c r="K41" s="204" t="s">
        <v>62</v>
      </c>
      <c r="L41" s="204"/>
      <c r="M41" s="205"/>
      <c r="N41" s="42"/>
      <c r="O41" s="42"/>
      <c r="P41" s="42"/>
      <c r="Q41" s="43" t="s">
        <v>49</v>
      </c>
      <c r="R41" s="42" t="s">
        <v>20</v>
      </c>
      <c r="S41" s="44">
        <f>SUM(S37:S40)</f>
        <v>178.94736842105266</v>
      </c>
      <c r="T41" s="26"/>
      <c r="U41" s="26"/>
      <c r="V41" s="26"/>
      <c r="W41" s="26"/>
      <c r="X41" s="26"/>
      <c r="Y41" s="26"/>
      <c r="Z41" s="26"/>
    </row>
    <row r="42" spans="2:26" ht="17.25" customHeight="1" x14ac:dyDescent="0.25">
      <c r="B42" s="298"/>
      <c r="C42" s="284"/>
      <c r="D42" s="72"/>
      <c r="E42" s="200" t="s">
        <v>19</v>
      </c>
      <c r="F42" s="73"/>
      <c r="G42" s="40" t="s">
        <v>20</v>
      </c>
      <c r="H42" s="34" t="str">
        <f t="shared" si="3"/>
        <v/>
      </c>
      <c r="I42" s="41"/>
      <c r="J42" s="26"/>
      <c r="K42" s="306" t="s">
        <v>69</v>
      </c>
      <c r="L42" s="306"/>
      <c r="M42" s="306"/>
      <c r="N42" s="306"/>
      <c r="O42" s="306"/>
      <c r="P42" s="306"/>
      <c r="Q42" s="202"/>
      <c r="R42" s="202"/>
      <c r="S42" s="188">
        <f>S41*G3</f>
        <v>30600.000000000004</v>
      </c>
      <c r="T42" s="26"/>
      <c r="U42" s="26"/>
      <c r="V42" s="26"/>
      <c r="W42" s="26"/>
      <c r="X42" s="26"/>
      <c r="Y42" s="26"/>
      <c r="Z42" s="26"/>
    </row>
    <row r="43" spans="2:26" ht="19.5" customHeight="1" x14ac:dyDescent="0.25">
      <c r="B43" s="298"/>
      <c r="C43" s="284"/>
      <c r="D43" s="72"/>
      <c r="E43" s="200" t="s">
        <v>19</v>
      </c>
      <c r="F43" s="73"/>
      <c r="G43" s="40" t="s">
        <v>20</v>
      </c>
      <c r="H43" s="34" t="str">
        <f t="shared" si="3"/>
        <v/>
      </c>
      <c r="I43" s="25"/>
      <c r="J43" s="26"/>
      <c r="Q43" s="101"/>
      <c r="R43" s="75"/>
      <c r="T43" s="26"/>
      <c r="U43" s="26"/>
      <c r="V43" s="26"/>
      <c r="W43" s="26"/>
      <c r="X43" s="26"/>
      <c r="Y43" s="26"/>
      <c r="Z43" s="26"/>
    </row>
    <row r="44" spans="2:26" ht="20.100000000000001" customHeight="1" x14ac:dyDescent="0.25">
      <c r="B44" s="186" t="s">
        <v>85</v>
      </c>
      <c r="C44" s="186"/>
      <c r="D44" s="199"/>
      <c r="E44" s="187"/>
      <c r="F44" s="199"/>
      <c r="G44" s="103"/>
      <c r="H44" s="219">
        <f>SUM(H38:H43)</f>
        <v>21</v>
      </c>
      <c r="I44" s="25"/>
      <c r="J44" s="26"/>
      <c r="K44" s="318" t="s">
        <v>51</v>
      </c>
      <c r="L44" s="318"/>
      <c r="M44" s="318"/>
      <c r="N44" s="318"/>
      <c r="O44" s="319"/>
      <c r="P44" s="319"/>
      <c r="Q44" s="319"/>
      <c r="R44" s="319"/>
      <c r="S44" s="320"/>
      <c r="T44" s="26"/>
      <c r="U44" s="26"/>
      <c r="V44" s="26"/>
      <c r="W44" s="26"/>
      <c r="X44" s="26"/>
      <c r="Y44" s="26"/>
      <c r="Z44" s="26"/>
    </row>
    <row r="45" spans="2:26" s="136" customFormat="1" ht="14.25" customHeight="1" x14ac:dyDescent="0.25">
      <c r="H45" s="220"/>
      <c r="I45" s="133"/>
      <c r="J45" s="134"/>
      <c r="K45" s="213" t="s">
        <v>80</v>
      </c>
      <c r="T45" s="135"/>
    </row>
    <row r="46" spans="2:26" ht="20.100000000000001" customHeight="1" x14ac:dyDescent="0.25">
      <c r="B46" s="76" t="s">
        <v>72</v>
      </c>
      <c r="C46" s="76"/>
      <c r="D46" s="77"/>
      <c r="E46" s="78"/>
      <c r="F46" s="79" t="s">
        <v>50</v>
      </c>
      <c r="G46" s="78" t="s">
        <v>20</v>
      </c>
      <c r="H46" s="80">
        <f xml:space="preserve"> 1000*(SUM(H38:H43))/G3</f>
        <v>122.80701754385964</v>
      </c>
      <c r="I46" s="25"/>
      <c r="J46" s="26"/>
      <c r="K46" s="71" t="s">
        <v>52</v>
      </c>
      <c r="L46" s="321" t="s">
        <v>53</v>
      </c>
      <c r="M46" s="322"/>
      <c r="N46" s="321" t="s">
        <v>54</v>
      </c>
      <c r="O46" s="323"/>
      <c r="P46" s="322"/>
      <c r="Q46" s="71" t="s">
        <v>55</v>
      </c>
      <c r="R46" s="81"/>
      <c r="S46" s="71" t="s">
        <v>73</v>
      </c>
    </row>
    <row r="47" spans="2:26" ht="20.100000000000001" customHeight="1" x14ac:dyDescent="0.25">
      <c r="B47" s="307"/>
      <c r="C47" s="307"/>
      <c r="D47" s="199"/>
      <c r="E47" s="199"/>
      <c r="F47" s="217"/>
      <c r="G47" s="105"/>
      <c r="H47" s="106"/>
      <c r="I47" s="107"/>
      <c r="J47" s="26"/>
      <c r="K47" s="196">
        <v>50</v>
      </c>
      <c r="L47" s="285">
        <v>0.5</v>
      </c>
      <c r="M47" s="285"/>
      <c r="N47" s="308">
        <f>IF(K47*L47&gt;0,K47*L47,"")</f>
        <v>25</v>
      </c>
      <c r="O47" s="308"/>
      <c r="P47" s="200" t="s">
        <v>19</v>
      </c>
      <c r="Q47" s="196">
        <v>200</v>
      </c>
      <c r="R47" s="40" t="s">
        <v>20</v>
      </c>
      <c r="S47" s="34">
        <f>IF(((K47*L47*Q47)/$G$3)&gt;0,((K47*L47*Q47)/$G$3),"")</f>
        <v>29.239766081871345</v>
      </c>
    </row>
    <row r="48" spans="2:26" ht="20.100000000000001" customHeight="1" x14ac:dyDescent="0.25">
      <c r="B48" s="307"/>
      <c r="C48" s="307"/>
      <c r="D48" s="199"/>
      <c r="E48" s="199"/>
      <c r="F48" s="199"/>
      <c r="G48" s="108"/>
      <c r="H48" s="106"/>
      <c r="I48" s="107"/>
      <c r="J48" s="26"/>
      <c r="K48" s="196">
        <v>50</v>
      </c>
      <c r="L48" s="285">
        <v>1</v>
      </c>
      <c r="M48" s="285"/>
      <c r="N48" s="308">
        <f>IF(K48*L48&gt;0,K48*L48,"")</f>
        <v>50</v>
      </c>
      <c r="O48" s="308"/>
      <c r="P48" s="200" t="s">
        <v>19</v>
      </c>
      <c r="Q48" s="196">
        <v>200</v>
      </c>
      <c r="R48" s="40" t="s">
        <v>20</v>
      </c>
      <c r="S48" s="34">
        <f>IF(((K48*L48*Q48)/$G$3)&gt;0,((K48*L48*Q48)/$G$3),"")</f>
        <v>58.479532163742689</v>
      </c>
      <c r="V48" s="243"/>
    </row>
    <row r="49" spans="1:52" ht="20.100000000000001" customHeight="1" x14ac:dyDescent="0.25">
      <c r="B49" s="307"/>
      <c r="C49" s="307"/>
      <c r="D49" s="199"/>
      <c r="E49" s="199"/>
      <c r="F49" s="199"/>
      <c r="G49" s="105"/>
      <c r="H49" s="106"/>
      <c r="I49" s="107"/>
      <c r="J49" s="26"/>
      <c r="K49" s="196"/>
      <c r="L49" s="285"/>
      <c r="M49" s="285"/>
      <c r="N49" s="308" t="str">
        <f>IF(K49*L49&gt;0,K49*L49,"")</f>
        <v/>
      </c>
      <c r="O49" s="308"/>
      <c r="P49" s="200" t="s">
        <v>19</v>
      </c>
      <c r="Q49" s="196"/>
      <c r="R49" s="40" t="s">
        <v>20</v>
      </c>
      <c r="S49" s="34" t="str">
        <f>IF(((K49*L49*Q49)/$G$3)&gt;0,((K49*L49*Q49)/$G$3),"")</f>
        <v/>
      </c>
    </row>
    <row r="50" spans="1:52" ht="16.5" customHeight="1" x14ac:dyDescent="0.25">
      <c r="B50" s="309"/>
      <c r="C50" s="309"/>
      <c r="D50" s="309"/>
      <c r="E50" s="309"/>
      <c r="F50" s="309"/>
      <c r="G50" s="102"/>
      <c r="H50" s="104"/>
      <c r="I50" s="25"/>
      <c r="J50" s="26"/>
      <c r="K50" s="310" t="s">
        <v>62</v>
      </c>
      <c r="L50" s="310"/>
      <c r="M50" s="310"/>
      <c r="N50" s="310"/>
      <c r="O50" s="310"/>
      <c r="P50" s="311"/>
      <c r="Q50" s="43" t="s">
        <v>56</v>
      </c>
      <c r="R50" s="45" t="s">
        <v>20</v>
      </c>
      <c r="S50" s="44">
        <f>SUM(S47:S49)</f>
        <v>87.719298245614027</v>
      </c>
      <c r="U50" s="243"/>
    </row>
    <row r="51" spans="1:52" ht="12.75" customHeight="1" x14ac:dyDescent="0.25">
      <c r="B51" s="203"/>
      <c r="C51" s="203"/>
      <c r="D51" s="203"/>
      <c r="E51" s="203"/>
      <c r="F51" s="203"/>
      <c r="G51" s="102"/>
      <c r="H51" s="104"/>
      <c r="I51" s="25"/>
      <c r="J51" s="26"/>
      <c r="K51" s="306" t="s">
        <v>69</v>
      </c>
      <c r="L51" s="306"/>
      <c r="M51" s="306"/>
      <c r="N51" s="306"/>
      <c r="O51" s="306"/>
      <c r="P51" s="306"/>
      <c r="S51" s="189">
        <f>S50*G3</f>
        <v>14999.999999999998</v>
      </c>
    </row>
    <row r="52" spans="1:52" ht="6.75" customHeight="1" x14ac:dyDescent="0.25">
      <c r="B52" s="142"/>
      <c r="C52" s="143"/>
      <c r="D52" s="143"/>
      <c r="E52" s="143"/>
      <c r="F52" s="143"/>
      <c r="G52" s="26"/>
      <c r="H52" s="74"/>
      <c r="I52" s="25"/>
      <c r="J52" s="26"/>
      <c r="K52" s="82"/>
      <c r="Q52" s="74"/>
    </row>
    <row r="53" spans="1:52" ht="9" customHeight="1" x14ac:dyDescent="0.25">
      <c r="B53" s="312" t="s">
        <v>63</v>
      </c>
      <c r="C53" s="313"/>
      <c r="D53" s="313"/>
      <c r="E53" s="314"/>
      <c r="F53" s="314"/>
      <c r="G53" s="314"/>
      <c r="H53" s="315">
        <f>H35+H46+H6</f>
        <v>3106.8070175438597</v>
      </c>
      <c r="I53" s="83"/>
      <c r="J53" s="64"/>
      <c r="K53" s="312" t="s">
        <v>64</v>
      </c>
      <c r="L53" s="314"/>
      <c r="M53" s="314"/>
      <c r="N53" s="314"/>
      <c r="O53" s="206"/>
      <c r="P53" s="317" t="s">
        <v>65</v>
      </c>
      <c r="Q53" s="317"/>
      <c r="R53" s="328" t="s">
        <v>20</v>
      </c>
      <c r="S53" s="315">
        <f>S20+S32+S41+S50+S6</f>
        <v>3087.3684210526317</v>
      </c>
    </row>
    <row r="54" spans="1:52" ht="19.5" customHeight="1" x14ac:dyDescent="0.25">
      <c r="B54" s="313"/>
      <c r="C54" s="313"/>
      <c r="D54" s="313"/>
      <c r="E54" s="314"/>
      <c r="F54" s="314"/>
      <c r="G54" s="314"/>
      <c r="H54" s="316"/>
      <c r="I54" s="83"/>
      <c r="J54" s="64"/>
      <c r="K54" s="314"/>
      <c r="L54" s="314"/>
      <c r="M54" s="314"/>
      <c r="N54" s="314"/>
      <c r="O54" s="206"/>
      <c r="P54" s="317"/>
      <c r="Q54" s="317"/>
      <c r="R54" s="329"/>
      <c r="S54" s="316"/>
      <c r="T54" s="10"/>
    </row>
    <row r="55" spans="1:52" ht="13.5" customHeight="1" x14ac:dyDescent="0.25">
      <c r="B55" s="211"/>
      <c r="C55" s="211" t="s">
        <v>77</v>
      </c>
      <c r="D55" s="211"/>
      <c r="E55" s="211"/>
      <c r="F55" s="211"/>
      <c r="G55" s="211"/>
      <c r="H55" s="189">
        <f>H53*G3</f>
        <v>531264</v>
      </c>
      <c r="L55" s="210"/>
      <c r="M55" s="333" t="s">
        <v>78</v>
      </c>
      <c r="N55" s="333"/>
      <c r="O55" s="333"/>
      <c r="P55" s="333"/>
      <c r="Q55" s="333"/>
      <c r="R55" s="333"/>
      <c r="S55" s="189">
        <f>S53*G3</f>
        <v>527940</v>
      </c>
    </row>
    <row r="56" spans="1:52" s="74" customFormat="1" ht="15.75" hidden="1" x14ac:dyDescent="0.25">
      <c r="A56" s="145"/>
      <c r="B56" s="90"/>
      <c r="C56" s="90"/>
      <c r="D56" s="90"/>
      <c r="E56" s="90"/>
      <c r="F56" s="90"/>
      <c r="G56" s="91"/>
      <c r="H56" s="92"/>
      <c r="I56" s="92"/>
      <c r="J56" s="91"/>
      <c r="K56" s="93"/>
      <c r="L56" s="94"/>
      <c r="M56" s="94"/>
      <c r="N56" s="95"/>
      <c r="O56" s="95"/>
      <c r="P56" s="96"/>
      <c r="Q56" s="97"/>
      <c r="R56" s="98"/>
      <c r="S56" s="93"/>
      <c r="T56" s="99"/>
      <c r="U56" s="99"/>
      <c r="V56" s="99"/>
      <c r="W56" s="99"/>
      <c r="X56" s="99"/>
      <c r="Y56" s="99"/>
      <c r="Z56" s="99"/>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row>
    <row r="57" spans="1:52" s="74" customFormat="1" ht="9.75" customHeight="1" x14ac:dyDescent="0.25">
      <c r="A57" s="145"/>
      <c r="B57" s="90"/>
      <c r="C57" s="90"/>
      <c r="D57" s="90"/>
      <c r="E57" s="90"/>
      <c r="F57" s="90"/>
      <c r="G57" s="91"/>
      <c r="H57" s="92"/>
      <c r="I57" s="92"/>
      <c r="J57" s="91"/>
      <c r="K57" s="93"/>
      <c r="L57" s="94"/>
      <c r="M57" s="94"/>
      <c r="N57" s="95"/>
      <c r="O57" s="95"/>
      <c r="P57" s="96"/>
      <c r="Q57" s="97"/>
      <c r="R57" s="98"/>
      <c r="S57" s="93"/>
      <c r="T57" s="99"/>
      <c r="U57" s="99"/>
      <c r="V57" s="99"/>
      <c r="W57" s="99"/>
      <c r="X57" s="99"/>
      <c r="Y57" s="99"/>
      <c r="Z57" s="99"/>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row>
    <row r="58" spans="1:52" s="139" customFormat="1" ht="23.25" customHeight="1" x14ac:dyDescent="0.25">
      <c r="A58" s="146"/>
      <c r="B58" s="337"/>
      <c r="C58" s="338"/>
      <c r="D58" s="338"/>
      <c r="E58" s="338"/>
      <c r="F58" s="338"/>
      <c r="G58" s="84"/>
      <c r="H58" s="88" t="str">
        <f>IF(L58&lt;0,"deficit of","Surplus")</f>
        <v>Surplus</v>
      </c>
      <c r="I58" s="86"/>
      <c r="J58" s="86" t="s">
        <v>57</v>
      </c>
      <c r="K58" s="87"/>
      <c r="L58" s="339">
        <f>(H53-S53)</f>
        <v>19.438596491228054</v>
      </c>
      <c r="M58" s="339"/>
      <c r="N58" s="87" t="s">
        <v>58</v>
      </c>
      <c r="O58" s="88"/>
      <c r="P58" s="85"/>
      <c r="Q58" s="85" t="s">
        <v>59</v>
      </c>
      <c r="R58" s="85"/>
      <c r="S58" s="85"/>
      <c r="T58" s="138"/>
      <c r="U58" s="138"/>
      <c r="V58" s="138"/>
      <c r="W58" s="138"/>
      <c r="X58" s="138"/>
      <c r="Y58" s="138"/>
      <c r="Z58" s="138"/>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row>
    <row r="59" spans="1:52" s="139" customFormat="1" ht="23.25" customHeight="1" x14ac:dyDescent="0.25">
      <c r="A59" s="138"/>
      <c r="B59" s="190"/>
      <c r="C59" s="190" t="s">
        <v>74</v>
      </c>
      <c r="D59" s="190"/>
      <c r="E59" s="190"/>
      <c r="F59" s="190"/>
      <c r="G59" s="190"/>
      <c r="H59" s="190" t="str">
        <f>H58</f>
        <v>Surplus</v>
      </c>
      <c r="I59" s="190"/>
      <c r="J59" s="190" t="s">
        <v>57</v>
      </c>
      <c r="K59" s="190"/>
      <c r="L59" s="340">
        <f>(L58*G3)/1000</f>
        <v>3.3239999999999972</v>
      </c>
      <c r="M59" s="340"/>
      <c r="N59" s="191" t="s">
        <v>75</v>
      </c>
      <c r="R59" s="138"/>
      <c r="S59" s="138"/>
      <c r="T59" s="138"/>
      <c r="U59" s="138"/>
      <c r="V59" s="138"/>
      <c r="W59" s="138"/>
      <c r="X59" s="138"/>
      <c r="Y59" s="138"/>
      <c r="Z59" s="138"/>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row>
    <row r="60" spans="1:52" s="74" customFormat="1" ht="15" x14ac:dyDescent="0.25">
      <c r="A60" s="145"/>
      <c r="B60" s="89"/>
      <c r="C60" s="89"/>
      <c r="D60" s="89"/>
      <c r="E60" s="89"/>
      <c r="F60" s="140"/>
      <c r="G60" s="89"/>
      <c r="H60" s="89"/>
      <c r="I60" s="89"/>
      <c r="J60" s="89"/>
      <c r="K60" s="89"/>
      <c r="L60" s="89"/>
      <c r="M60" s="89"/>
      <c r="N60" s="89"/>
      <c r="O60" s="89"/>
      <c r="P60" s="89"/>
      <c r="Q60" s="89"/>
      <c r="R60" s="89"/>
      <c r="S60" s="89"/>
      <c r="T60" s="99"/>
      <c r="U60" s="99"/>
      <c r="V60" s="99"/>
      <c r="W60" s="99"/>
      <c r="X60" s="99"/>
      <c r="Y60" s="99"/>
      <c r="Z60" s="99"/>
      <c r="AA60" s="99"/>
      <c r="AB60" s="99"/>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1:52" s="74" customFormat="1" ht="9" customHeight="1" x14ac:dyDescent="0.25">
      <c r="A61" s="145"/>
      <c r="B61" s="89"/>
      <c r="C61" s="89"/>
      <c r="D61" s="89"/>
      <c r="E61" s="89"/>
      <c r="F61" s="89"/>
      <c r="G61" s="89"/>
      <c r="H61" s="89"/>
      <c r="I61" s="89"/>
      <c r="J61" s="89"/>
      <c r="K61" s="89"/>
      <c r="L61" s="89"/>
      <c r="M61" s="89"/>
      <c r="N61" s="89"/>
      <c r="O61" s="89"/>
      <c r="P61" s="89"/>
      <c r="Q61" s="89"/>
      <c r="R61" s="89"/>
      <c r="S61" s="89"/>
      <c r="T61" s="99"/>
      <c r="U61" s="99"/>
      <c r="V61" s="99"/>
      <c r="W61" s="99"/>
      <c r="X61" s="99"/>
      <c r="Y61" s="99"/>
      <c r="Z61" s="99"/>
      <c r="AA61" s="99"/>
      <c r="AB61" s="99"/>
      <c r="AC61" s="3"/>
      <c r="AD61" s="3"/>
      <c r="AE61" s="3"/>
      <c r="AF61" s="3"/>
      <c r="AG61" s="3"/>
      <c r="AH61" s="3"/>
      <c r="AI61" s="3"/>
      <c r="AJ61" s="3"/>
      <c r="AK61" s="3"/>
      <c r="AL61" s="3"/>
      <c r="AM61" s="3"/>
      <c r="AN61" s="3"/>
      <c r="AO61" s="3"/>
      <c r="AP61" s="3"/>
      <c r="AQ61" s="3"/>
      <c r="AR61" s="3"/>
      <c r="AS61" s="3"/>
      <c r="AT61" s="3"/>
      <c r="AU61" s="3"/>
      <c r="AV61" s="3"/>
      <c r="AW61" s="3"/>
      <c r="AX61" s="3"/>
      <c r="AY61" s="3"/>
      <c r="AZ61" s="3"/>
    </row>
    <row r="62" spans="1:52" s="74" customFormat="1" ht="15" x14ac:dyDescent="0.25">
      <c r="A62" s="145"/>
      <c r="B62" s="89"/>
      <c r="C62" s="89"/>
      <c r="D62" s="89"/>
      <c r="E62" s="89"/>
      <c r="F62" s="89"/>
      <c r="G62" s="89"/>
      <c r="H62" s="89"/>
      <c r="I62" s="89"/>
      <c r="J62" s="89"/>
      <c r="K62" s="89"/>
      <c r="L62" s="89"/>
      <c r="M62" s="89"/>
      <c r="N62" s="89"/>
      <c r="O62" s="89"/>
      <c r="P62" s="89"/>
      <c r="Q62" s="89"/>
      <c r="R62" s="89"/>
      <c r="S62" s="89"/>
      <c r="T62" s="99"/>
      <c r="U62" s="99"/>
      <c r="V62" s="99"/>
      <c r="W62" s="99"/>
      <c r="X62" s="99"/>
      <c r="Y62" s="99"/>
      <c r="Z62" s="99"/>
      <c r="AA62" s="99"/>
      <c r="AB62" s="99"/>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1:52" s="74" customFormat="1" ht="15" x14ac:dyDescent="0.25">
      <c r="A63" s="145"/>
      <c r="B63" s="109"/>
      <c r="C63" s="110"/>
      <c r="D63" s="110"/>
      <c r="E63" s="110"/>
      <c r="F63" s="110"/>
      <c r="G63" s="110"/>
      <c r="H63" s="110"/>
      <c r="I63" s="111"/>
      <c r="J63" s="111"/>
      <c r="K63" s="112"/>
      <c r="L63" s="112"/>
      <c r="M63" s="202"/>
      <c r="N63" s="202"/>
      <c r="O63" s="202"/>
      <c r="P63" s="202"/>
      <c r="Q63" s="202"/>
      <c r="R63" s="202"/>
      <c r="S63" s="202"/>
      <c r="T63" s="99"/>
      <c r="U63" s="99"/>
      <c r="V63" s="99"/>
      <c r="W63" s="99"/>
      <c r="X63" s="99"/>
      <c r="Y63" s="99"/>
      <c r="Z63" s="99"/>
      <c r="AA63" s="99"/>
      <c r="AB63" s="99"/>
      <c r="AC63" s="3"/>
      <c r="AD63" s="3"/>
      <c r="AE63" s="3"/>
      <c r="AF63" s="3"/>
      <c r="AG63" s="3"/>
      <c r="AH63" s="3"/>
      <c r="AI63" s="3"/>
      <c r="AJ63" s="3"/>
      <c r="AK63" s="3"/>
      <c r="AL63" s="3"/>
      <c r="AM63" s="3"/>
      <c r="AN63" s="3"/>
      <c r="AO63" s="3"/>
      <c r="AP63" s="3"/>
      <c r="AQ63" s="3"/>
      <c r="AR63" s="3"/>
      <c r="AS63" s="3"/>
      <c r="AT63" s="3"/>
      <c r="AU63" s="3"/>
      <c r="AV63" s="3"/>
      <c r="AW63" s="3"/>
      <c r="AX63" s="3"/>
      <c r="AY63" s="3"/>
      <c r="AZ63" s="3"/>
    </row>
    <row r="64" spans="1:52" s="74" customFormat="1" ht="15" x14ac:dyDescent="0.25">
      <c r="A64" s="145"/>
      <c r="B64" s="334"/>
      <c r="C64" s="334"/>
      <c r="D64" s="334"/>
      <c r="E64" s="334"/>
      <c r="F64" s="334"/>
      <c r="G64" s="334"/>
      <c r="H64" s="334"/>
      <c r="I64" s="334"/>
      <c r="J64" s="334"/>
      <c r="K64" s="334"/>
      <c r="L64" s="334"/>
      <c r="M64" s="334"/>
      <c r="N64" s="334"/>
      <c r="O64" s="334"/>
      <c r="P64" s="334"/>
      <c r="Q64" s="334"/>
      <c r="R64" s="334"/>
      <c r="S64" s="334"/>
      <c r="T64" s="99"/>
      <c r="U64" s="99"/>
      <c r="V64" s="99"/>
      <c r="W64" s="99"/>
      <c r="X64" s="99"/>
      <c r="Y64" s="99"/>
      <c r="Z64" s="99"/>
      <c r="AA64" s="99"/>
      <c r="AB64" s="99"/>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74" customFormat="1" ht="15" x14ac:dyDescent="0.25">
      <c r="A65" s="145"/>
      <c r="B65" s="334"/>
      <c r="C65" s="334"/>
      <c r="D65" s="334"/>
      <c r="E65" s="334"/>
      <c r="F65" s="334"/>
      <c r="G65" s="334"/>
      <c r="H65" s="334"/>
      <c r="I65" s="334"/>
      <c r="J65" s="334"/>
      <c r="K65" s="334"/>
      <c r="L65" s="334"/>
      <c r="M65" s="334"/>
      <c r="N65" s="334"/>
      <c r="O65" s="334"/>
      <c r="P65" s="334"/>
      <c r="Q65" s="334"/>
      <c r="R65" s="334"/>
      <c r="S65" s="334"/>
      <c r="T65" s="99"/>
      <c r="U65" s="99"/>
      <c r="V65" s="99"/>
      <c r="W65" s="99"/>
      <c r="X65" s="99"/>
      <c r="Y65" s="99"/>
      <c r="Z65" s="99"/>
      <c r="AA65" s="99"/>
      <c r="AB65" s="99"/>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74" customFormat="1" ht="15" x14ac:dyDescent="0.25">
      <c r="A66" s="145"/>
      <c r="B66" s="334"/>
      <c r="C66" s="334"/>
      <c r="D66" s="334"/>
      <c r="E66" s="334"/>
      <c r="F66" s="334"/>
      <c r="G66" s="334"/>
      <c r="H66" s="334"/>
      <c r="I66" s="334"/>
      <c r="J66" s="334"/>
      <c r="K66" s="334"/>
      <c r="L66" s="334"/>
      <c r="M66" s="334"/>
      <c r="N66" s="334"/>
      <c r="O66" s="334"/>
      <c r="P66" s="334"/>
      <c r="Q66" s="334"/>
      <c r="R66" s="334"/>
      <c r="S66" s="334"/>
      <c r="T66" s="99"/>
      <c r="U66" s="99"/>
      <c r="V66" s="99"/>
      <c r="W66" s="99"/>
      <c r="X66" s="99"/>
      <c r="Y66" s="99"/>
      <c r="Z66" s="99"/>
      <c r="AA66" s="99"/>
      <c r="AB66" s="99"/>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s="74" customFormat="1" ht="15" x14ac:dyDescent="0.25">
      <c r="A67" s="145"/>
      <c r="B67" s="334"/>
      <c r="C67" s="334"/>
      <c r="D67" s="334"/>
      <c r="E67" s="334"/>
      <c r="F67" s="334"/>
      <c r="G67" s="334"/>
      <c r="H67" s="334"/>
      <c r="I67" s="334"/>
      <c r="J67" s="334"/>
      <c r="K67" s="334"/>
      <c r="L67" s="334"/>
      <c r="M67" s="334"/>
      <c r="N67" s="334"/>
      <c r="O67" s="334"/>
      <c r="P67" s="334"/>
      <c r="Q67" s="334"/>
      <c r="R67" s="334"/>
      <c r="S67" s="334"/>
      <c r="T67" s="99"/>
      <c r="U67" s="99"/>
      <c r="V67" s="99"/>
      <c r="W67" s="99"/>
      <c r="X67" s="99"/>
      <c r="Y67" s="99"/>
      <c r="Z67" s="99"/>
      <c r="AA67" s="99"/>
      <c r="AB67" s="99"/>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s="74" customFormat="1" ht="15" x14ac:dyDescent="0.25">
      <c r="A68" s="145"/>
      <c r="B68" s="334"/>
      <c r="C68" s="334"/>
      <c r="D68" s="334"/>
      <c r="E68" s="334"/>
      <c r="F68" s="334"/>
      <c r="G68" s="334"/>
      <c r="H68" s="334"/>
      <c r="I68" s="334"/>
      <c r="J68" s="334"/>
      <c r="K68" s="334"/>
      <c r="L68" s="334"/>
      <c r="M68" s="334"/>
      <c r="N68" s="334"/>
      <c r="O68" s="334"/>
      <c r="P68" s="334"/>
      <c r="Q68" s="334"/>
      <c r="R68" s="334"/>
      <c r="S68" s="334"/>
      <c r="T68" s="99"/>
      <c r="U68" s="99"/>
      <c r="V68" s="99"/>
      <c r="W68" s="99"/>
      <c r="X68" s="99"/>
      <c r="Y68" s="99"/>
      <c r="Z68" s="99"/>
      <c r="AA68" s="99"/>
      <c r="AB68" s="99"/>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1:52" s="74" customFormat="1" ht="15" x14ac:dyDescent="0.25">
      <c r="A69" s="145"/>
      <c r="B69" s="334"/>
      <c r="C69" s="334"/>
      <c r="D69" s="334"/>
      <c r="E69" s="334"/>
      <c r="F69" s="334"/>
      <c r="G69" s="334"/>
      <c r="H69" s="334"/>
      <c r="I69" s="334"/>
      <c r="J69" s="334"/>
      <c r="K69" s="334"/>
      <c r="L69" s="334"/>
      <c r="M69" s="334"/>
      <c r="N69" s="334"/>
      <c r="O69" s="334"/>
      <c r="P69" s="334"/>
      <c r="Q69" s="334"/>
      <c r="R69" s="334"/>
      <c r="S69" s="334"/>
      <c r="T69" s="99"/>
      <c r="U69" s="99"/>
      <c r="V69" s="99"/>
      <c r="W69" s="99"/>
      <c r="X69" s="99"/>
      <c r="Y69" s="99"/>
      <c r="Z69" s="99"/>
      <c r="AA69" s="99"/>
      <c r="AB69" s="99"/>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1:52" s="74" customFormat="1" ht="15" x14ac:dyDescent="0.25">
      <c r="A70" s="145"/>
      <c r="B70" s="214"/>
      <c r="C70" s="214"/>
      <c r="D70" s="214"/>
      <c r="E70" s="214"/>
      <c r="F70" s="214"/>
      <c r="G70" s="214"/>
      <c r="H70" s="214"/>
      <c r="I70" s="214"/>
      <c r="J70" s="214"/>
      <c r="K70" s="214"/>
      <c r="L70" s="214"/>
      <c r="M70" s="214"/>
      <c r="N70" s="214"/>
      <c r="O70" s="214"/>
      <c r="P70" s="214"/>
      <c r="Q70" s="214"/>
      <c r="R70" s="214"/>
      <c r="S70" s="214"/>
      <c r="T70" s="99"/>
      <c r="U70" s="99"/>
      <c r="V70" s="99"/>
      <c r="W70" s="99"/>
      <c r="X70" s="99"/>
      <c r="Y70" s="99"/>
      <c r="Z70" s="99"/>
      <c r="AA70" s="99"/>
      <c r="AB70" s="99"/>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74" customFormat="1" ht="23.25" customHeight="1" x14ac:dyDescent="0.25">
      <c r="A71" s="145"/>
      <c r="C71" s="109"/>
      <c r="D71" s="109"/>
      <c r="E71" s="109"/>
      <c r="F71" s="109"/>
      <c r="G71" s="109"/>
      <c r="H71" s="109"/>
      <c r="I71" s="111"/>
      <c r="J71" s="111"/>
      <c r="K71" s="113"/>
      <c r="L71" s="113"/>
      <c r="M71" s="202"/>
      <c r="N71" s="201"/>
      <c r="O71" s="201"/>
      <c r="P71" s="201"/>
      <c r="Q71" s="201"/>
      <c r="R71" s="201"/>
      <c r="S71" s="201"/>
      <c r="T71" s="99"/>
      <c r="U71" s="99"/>
      <c r="V71" s="99"/>
      <c r="W71" s="99"/>
      <c r="X71" s="99"/>
      <c r="Y71" s="99"/>
      <c r="Z71" s="99"/>
      <c r="AA71" s="99"/>
      <c r="AB71" s="99"/>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52" s="74" customFormat="1" ht="23.25" customHeight="1" x14ac:dyDescent="0.25">
      <c r="A72" s="145"/>
      <c r="B72" s="109"/>
      <c r="C72" s="109"/>
      <c r="D72" s="109"/>
      <c r="E72" s="109"/>
      <c r="F72" s="109"/>
      <c r="G72" s="109"/>
      <c r="H72" s="109"/>
      <c r="I72" s="111"/>
      <c r="J72" s="111"/>
      <c r="K72" s="113"/>
      <c r="L72" s="113"/>
      <c r="M72" s="202"/>
      <c r="N72" s="201"/>
      <c r="O72" s="201"/>
      <c r="P72" s="201"/>
      <c r="Q72" s="201"/>
      <c r="R72" s="201"/>
      <c r="S72" s="201"/>
      <c r="T72" s="99"/>
      <c r="U72" s="99"/>
      <c r="V72" s="99"/>
      <c r="W72" s="99"/>
      <c r="X72" s="99"/>
      <c r="Y72" s="99"/>
      <c r="Z72" s="99"/>
      <c r="AA72" s="99"/>
      <c r="AB72" s="99"/>
      <c r="AC72" s="3"/>
      <c r="AD72" s="3"/>
      <c r="AE72" s="3"/>
      <c r="AF72" s="3"/>
      <c r="AG72" s="3"/>
      <c r="AH72" s="3"/>
      <c r="AI72" s="3"/>
      <c r="AJ72" s="3"/>
      <c r="AK72" s="3"/>
      <c r="AL72" s="3"/>
      <c r="AM72" s="3"/>
      <c r="AN72" s="3"/>
      <c r="AO72" s="3"/>
      <c r="AP72" s="3"/>
      <c r="AQ72" s="3"/>
      <c r="AR72" s="3"/>
      <c r="AS72" s="3"/>
      <c r="AT72" s="3"/>
      <c r="AU72" s="3"/>
      <c r="AV72" s="3"/>
      <c r="AW72" s="3"/>
      <c r="AX72" s="3"/>
      <c r="AY72" s="3"/>
      <c r="AZ72" s="3"/>
    </row>
    <row r="73" spans="1:52" s="74" customFormat="1" ht="23.25" customHeight="1" x14ac:dyDescent="0.25">
      <c r="A73" s="145"/>
      <c r="B73" s="109"/>
      <c r="C73" s="109"/>
      <c r="D73" s="109"/>
      <c r="E73" s="109"/>
      <c r="F73" s="109"/>
      <c r="G73" s="109"/>
      <c r="H73" s="109"/>
      <c r="I73" s="111"/>
      <c r="J73" s="111"/>
      <c r="K73" s="113"/>
      <c r="L73" s="113"/>
      <c r="M73" s="202"/>
      <c r="N73" s="201"/>
      <c r="O73" s="201"/>
      <c r="P73" s="201"/>
      <c r="Q73" s="201"/>
      <c r="R73" s="201"/>
      <c r="S73" s="201"/>
      <c r="T73" s="99"/>
      <c r="U73" s="99"/>
      <c r="V73" s="99"/>
      <c r="W73" s="99"/>
      <c r="X73" s="99"/>
      <c r="Y73" s="99"/>
      <c r="Z73" s="99"/>
      <c r="AA73" s="99"/>
      <c r="AB73" s="99"/>
      <c r="AC73" s="3"/>
      <c r="AD73" s="3"/>
      <c r="AE73" s="3"/>
      <c r="AF73" s="3"/>
      <c r="AG73" s="3"/>
      <c r="AH73" s="3"/>
      <c r="AI73" s="3"/>
      <c r="AJ73" s="3"/>
      <c r="AK73" s="3"/>
      <c r="AL73" s="3"/>
      <c r="AM73" s="3"/>
      <c r="AN73" s="3"/>
      <c r="AO73" s="3"/>
      <c r="AP73" s="3"/>
      <c r="AQ73" s="3"/>
      <c r="AR73" s="3"/>
      <c r="AS73" s="3"/>
      <c r="AT73" s="3"/>
      <c r="AU73" s="3"/>
      <c r="AV73" s="3"/>
      <c r="AW73" s="3"/>
      <c r="AX73" s="3"/>
      <c r="AY73" s="3"/>
      <c r="AZ73" s="3"/>
    </row>
    <row r="74" spans="1:52" s="74" customFormat="1" ht="23.25" customHeight="1" x14ac:dyDescent="0.25">
      <c r="A74" s="145"/>
      <c r="B74" s="109"/>
      <c r="C74" s="109"/>
      <c r="D74" s="109"/>
      <c r="E74" s="109"/>
      <c r="F74" s="109"/>
      <c r="G74" s="109"/>
      <c r="H74" s="109"/>
      <c r="I74" s="111"/>
      <c r="J74" s="111"/>
      <c r="K74" s="113"/>
      <c r="L74" s="113"/>
      <c r="M74" s="202"/>
      <c r="N74" s="201"/>
      <c r="O74" s="201"/>
      <c r="P74" s="201"/>
      <c r="Q74" s="201"/>
      <c r="R74" s="201"/>
      <c r="S74" s="201"/>
      <c r="T74" s="99"/>
      <c r="U74" s="99"/>
      <c r="V74" s="99"/>
      <c r="W74" s="99"/>
      <c r="X74" s="99"/>
      <c r="Y74" s="99"/>
      <c r="Z74" s="99"/>
      <c r="AA74" s="99"/>
      <c r="AB74" s="99"/>
      <c r="AC74" s="3"/>
      <c r="AD74" s="3"/>
      <c r="AE74" s="3"/>
      <c r="AF74" s="3"/>
      <c r="AG74" s="3"/>
      <c r="AH74" s="3"/>
      <c r="AI74" s="3"/>
      <c r="AJ74" s="3"/>
      <c r="AK74" s="3"/>
      <c r="AL74" s="3"/>
      <c r="AM74" s="3"/>
      <c r="AN74" s="3"/>
      <c r="AO74" s="3"/>
      <c r="AP74" s="3"/>
      <c r="AQ74" s="3"/>
      <c r="AR74" s="3"/>
      <c r="AS74" s="3"/>
      <c r="AT74" s="3"/>
      <c r="AU74" s="3"/>
      <c r="AV74" s="3"/>
      <c r="AW74" s="3"/>
      <c r="AX74" s="3"/>
      <c r="AY74" s="3"/>
      <c r="AZ74" s="3"/>
    </row>
    <row r="75" spans="1:52" s="74" customFormat="1" ht="23.25" customHeight="1" x14ac:dyDescent="0.25">
      <c r="A75" s="145"/>
      <c r="B75" s="109"/>
      <c r="C75" s="109"/>
      <c r="D75" s="109"/>
      <c r="E75" s="109"/>
      <c r="F75" s="109"/>
      <c r="G75" s="109"/>
      <c r="H75" s="109"/>
      <c r="I75" s="111"/>
      <c r="J75" s="111"/>
      <c r="K75" s="113"/>
      <c r="L75" s="113"/>
      <c r="M75" s="202"/>
      <c r="N75" s="201"/>
      <c r="O75" s="201"/>
      <c r="P75" s="201"/>
      <c r="Q75" s="201"/>
      <c r="R75" s="201"/>
      <c r="S75" s="201"/>
      <c r="T75" s="99"/>
      <c r="U75" s="99"/>
      <c r="V75" s="99"/>
      <c r="W75" s="99"/>
      <c r="X75" s="99"/>
      <c r="Y75" s="99"/>
      <c r="Z75" s="99"/>
      <c r="AA75" s="99"/>
      <c r="AB75" s="99"/>
      <c r="AC75" s="3"/>
      <c r="AD75" s="3"/>
      <c r="AE75" s="3"/>
      <c r="AF75" s="3"/>
      <c r="AG75" s="3"/>
      <c r="AH75" s="3"/>
      <c r="AI75" s="3"/>
      <c r="AJ75" s="3"/>
      <c r="AK75" s="3"/>
      <c r="AL75" s="3"/>
      <c r="AM75" s="3"/>
      <c r="AN75" s="3"/>
      <c r="AO75" s="3"/>
      <c r="AP75" s="3"/>
      <c r="AQ75" s="3"/>
      <c r="AR75" s="3"/>
      <c r="AS75" s="3"/>
      <c r="AT75" s="3"/>
      <c r="AU75" s="3"/>
      <c r="AV75" s="3"/>
      <c r="AW75" s="3"/>
      <c r="AX75" s="3"/>
      <c r="AY75" s="3"/>
      <c r="AZ75" s="3"/>
    </row>
    <row r="76" spans="1:52" s="74" customFormat="1" ht="23.25" customHeight="1" x14ac:dyDescent="0.25">
      <c r="A76" s="145"/>
      <c r="B76" s="109"/>
      <c r="C76" s="109"/>
      <c r="D76" s="109"/>
      <c r="E76" s="109"/>
      <c r="F76" s="109"/>
      <c r="G76" s="109"/>
      <c r="H76" s="109"/>
      <c r="I76" s="111"/>
      <c r="J76" s="111"/>
      <c r="K76" s="113"/>
      <c r="L76" s="113"/>
      <c r="M76" s="202"/>
      <c r="N76" s="201"/>
      <c r="O76" s="201"/>
      <c r="P76" s="201"/>
      <c r="Q76" s="201"/>
      <c r="R76" s="201"/>
      <c r="S76" s="201"/>
      <c r="T76" s="99"/>
      <c r="U76" s="99"/>
      <c r="V76" s="99"/>
      <c r="W76" s="99"/>
      <c r="X76" s="99"/>
      <c r="Y76" s="99"/>
      <c r="Z76" s="99"/>
      <c r="AA76" s="99"/>
      <c r="AB76" s="99"/>
      <c r="AC76" s="3"/>
      <c r="AD76" s="3"/>
      <c r="AE76" s="3"/>
      <c r="AF76" s="3"/>
      <c r="AG76" s="3"/>
      <c r="AH76" s="3"/>
      <c r="AI76" s="3"/>
      <c r="AJ76" s="3"/>
      <c r="AK76" s="3"/>
      <c r="AL76" s="3"/>
      <c r="AM76" s="3"/>
      <c r="AN76" s="3"/>
      <c r="AO76" s="3"/>
      <c r="AP76" s="3"/>
      <c r="AQ76" s="3"/>
      <c r="AR76" s="3"/>
      <c r="AS76" s="3"/>
      <c r="AT76" s="3"/>
      <c r="AU76" s="3"/>
      <c r="AV76" s="3"/>
      <c r="AW76" s="3"/>
      <c r="AX76" s="3"/>
      <c r="AY76" s="3"/>
      <c r="AZ76" s="3"/>
    </row>
    <row r="77" spans="1:52" s="74" customFormat="1" ht="23.25" customHeight="1" x14ac:dyDescent="0.25">
      <c r="A77" s="145"/>
      <c r="B77" s="109"/>
      <c r="C77" s="109"/>
      <c r="D77" s="109"/>
      <c r="E77" s="109"/>
      <c r="F77" s="109"/>
      <c r="G77" s="109"/>
      <c r="H77" s="109"/>
      <c r="I77" s="111"/>
      <c r="J77" s="111"/>
      <c r="K77" s="113"/>
      <c r="L77" s="113"/>
      <c r="M77" s="202"/>
      <c r="N77" s="201"/>
      <c r="O77" s="201"/>
      <c r="P77" s="201"/>
      <c r="Q77" s="201"/>
      <c r="R77" s="201"/>
      <c r="S77" s="201"/>
      <c r="T77" s="99"/>
      <c r="U77" s="99"/>
      <c r="V77" s="99"/>
      <c r="W77" s="99"/>
      <c r="X77" s="99"/>
      <c r="Y77" s="99"/>
      <c r="Z77" s="99"/>
      <c r="AA77" s="99"/>
      <c r="AB77" s="99"/>
      <c r="AC77" s="3"/>
      <c r="AD77" s="3"/>
      <c r="AE77" s="3"/>
      <c r="AF77" s="3"/>
      <c r="AG77" s="3"/>
      <c r="AH77" s="3"/>
      <c r="AI77" s="3"/>
      <c r="AJ77" s="3"/>
      <c r="AK77" s="3"/>
      <c r="AL77" s="3"/>
      <c r="AM77" s="3"/>
      <c r="AN77" s="3"/>
      <c r="AO77" s="3"/>
      <c r="AP77" s="3"/>
      <c r="AQ77" s="3"/>
      <c r="AR77" s="3"/>
      <c r="AS77" s="3"/>
      <c r="AT77" s="3"/>
      <c r="AU77" s="3"/>
      <c r="AV77" s="3"/>
      <c r="AW77" s="3"/>
      <c r="AX77" s="3"/>
      <c r="AY77" s="3"/>
      <c r="AZ77" s="3"/>
    </row>
    <row r="78" spans="1:52" s="74" customFormat="1" ht="23.25" customHeight="1" x14ac:dyDescent="0.25">
      <c r="A78" s="145"/>
      <c r="B78" s="109"/>
      <c r="C78" s="109"/>
      <c r="D78" s="109"/>
      <c r="E78" s="109"/>
      <c r="F78" s="109"/>
      <c r="G78" s="109"/>
      <c r="H78" s="109"/>
      <c r="I78" s="111"/>
      <c r="J78" s="111"/>
      <c r="K78" s="113"/>
      <c r="L78" s="113"/>
      <c r="M78" s="202"/>
      <c r="N78" s="201"/>
      <c r="O78" s="201"/>
      <c r="P78" s="201"/>
      <c r="Q78" s="201"/>
      <c r="R78" s="201"/>
      <c r="S78" s="201"/>
      <c r="T78" s="99"/>
      <c r="U78" s="99"/>
      <c r="V78" s="99"/>
      <c r="W78" s="99"/>
      <c r="X78" s="99"/>
      <c r="Y78" s="99"/>
      <c r="Z78" s="99"/>
      <c r="AA78" s="99"/>
      <c r="AB78" s="99"/>
      <c r="AC78" s="3"/>
      <c r="AD78" s="3"/>
      <c r="AE78" s="3"/>
      <c r="AF78" s="3"/>
      <c r="AG78" s="3"/>
      <c r="AH78" s="3"/>
      <c r="AI78" s="3"/>
      <c r="AJ78" s="3"/>
      <c r="AK78" s="3"/>
      <c r="AL78" s="3"/>
      <c r="AM78" s="3"/>
      <c r="AN78" s="3"/>
      <c r="AO78" s="3"/>
      <c r="AP78" s="3"/>
      <c r="AQ78" s="3"/>
      <c r="AR78" s="3"/>
      <c r="AS78" s="3"/>
      <c r="AT78" s="3"/>
      <c r="AU78" s="3"/>
      <c r="AV78" s="3"/>
      <c r="AW78" s="3"/>
      <c r="AX78" s="3"/>
      <c r="AY78" s="3"/>
      <c r="AZ78" s="3"/>
    </row>
    <row r="79" spans="1:52" s="74" customFormat="1" ht="23.25" customHeight="1" x14ac:dyDescent="0.25">
      <c r="A79" s="145"/>
      <c r="B79" s="109"/>
      <c r="C79" s="109"/>
      <c r="D79" s="109"/>
      <c r="E79" s="109"/>
      <c r="F79" s="109"/>
      <c r="G79" s="109"/>
      <c r="H79" s="109"/>
      <c r="I79" s="111"/>
      <c r="J79" s="111"/>
      <c r="K79" s="113"/>
      <c r="L79" s="113"/>
      <c r="M79" s="202"/>
      <c r="N79" s="201"/>
      <c r="O79" s="201"/>
      <c r="P79" s="201"/>
      <c r="Q79" s="201"/>
      <c r="R79" s="201"/>
      <c r="S79" s="201"/>
      <c r="T79" s="99"/>
      <c r="U79" s="99"/>
      <c r="V79" s="99"/>
      <c r="W79" s="99"/>
      <c r="X79" s="99"/>
      <c r="Y79" s="99"/>
      <c r="Z79" s="99"/>
      <c r="AA79" s="99"/>
      <c r="AB79" s="99"/>
      <c r="AC79" s="3"/>
      <c r="AD79" s="3"/>
      <c r="AE79" s="3"/>
      <c r="AF79" s="3"/>
      <c r="AG79" s="3"/>
      <c r="AH79" s="3"/>
      <c r="AI79" s="3"/>
      <c r="AJ79" s="3"/>
      <c r="AK79" s="3"/>
      <c r="AL79" s="3"/>
      <c r="AM79" s="3"/>
      <c r="AN79" s="3"/>
      <c r="AO79" s="3"/>
      <c r="AP79" s="3"/>
      <c r="AQ79" s="3"/>
      <c r="AR79" s="3"/>
      <c r="AS79" s="3"/>
      <c r="AT79" s="3"/>
      <c r="AU79" s="3"/>
      <c r="AV79" s="3"/>
      <c r="AW79" s="3"/>
      <c r="AX79" s="3"/>
      <c r="AY79" s="3"/>
      <c r="AZ79" s="3"/>
    </row>
    <row r="80" spans="1:52" s="74" customFormat="1" ht="24.75" customHeight="1" x14ac:dyDescent="0.25">
      <c r="A80" s="137"/>
      <c r="B80" s="335" t="s">
        <v>82</v>
      </c>
      <c r="C80" s="335"/>
      <c r="D80" s="335"/>
      <c r="E80" s="335"/>
      <c r="F80" s="335"/>
      <c r="G80" s="335"/>
      <c r="H80" s="335"/>
      <c r="I80" s="335"/>
      <c r="J80" s="335"/>
      <c r="K80" s="335"/>
      <c r="L80" s="335"/>
      <c r="M80" s="335"/>
      <c r="N80" s="335"/>
      <c r="O80" s="335"/>
      <c r="P80" s="335"/>
      <c r="Q80" s="335"/>
      <c r="R80" s="335"/>
      <c r="S80" s="335"/>
      <c r="T80" s="99"/>
      <c r="U80" s="99"/>
      <c r="V80" s="99"/>
      <c r="W80" s="99"/>
      <c r="X80" s="99"/>
      <c r="Y80" s="99"/>
      <c r="Z80" s="99"/>
      <c r="AA80" s="99"/>
      <c r="AB80" s="99"/>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1:52" s="74" customFormat="1" ht="23.25" customHeight="1" x14ac:dyDescent="0.25">
      <c r="A81" s="137"/>
      <c r="B81" s="335"/>
      <c r="C81" s="335"/>
      <c r="D81" s="335"/>
      <c r="E81" s="335"/>
      <c r="F81" s="335"/>
      <c r="G81" s="335"/>
      <c r="H81" s="335"/>
      <c r="I81" s="335"/>
      <c r="J81" s="335"/>
      <c r="K81" s="335"/>
      <c r="L81" s="335"/>
      <c r="M81" s="335"/>
      <c r="N81" s="335"/>
      <c r="O81" s="335"/>
      <c r="P81" s="335"/>
      <c r="Q81" s="335"/>
      <c r="R81" s="335"/>
      <c r="S81" s="335"/>
      <c r="T81" s="99"/>
      <c r="U81" s="99"/>
      <c r="V81" s="99"/>
      <c r="W81" s="99"/>
      <c r="X81" s="99"/>
      <c r="Y81" s="99"/>
      <c r="Z81" s="99"/>
      <c r="AA81" s="99"/>
      <c r="AB81" s="99"/>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1:52" s="74" customFormat="1" ht="15" x14ac:dyDescent="0.25">
      <c r="A82" s="137"/>
      <c r="B82" s="114"/>
      <c r="C82" s="111"/>
      <c r="D82" s="111"/>
      <c r="E82" s="111"/>
      <c r="F82" s="111"/>
      <c r="G82" s="111"/>
      <c r="H82" s="111"/>
      <c r="I82" s="109"/>
      <c r="J82" s="109"/>
      <c r="K82" s="115"/>
      <c r="L82" s="114"/>
      <c r="M82" s="202"/>
      <c r="N82" s="201"/>
      <c r="O82" s="201"/>
      <c r="P82" s="201"/>
      <c r="Q82" s="201"/>
      <c r="R82" s="201"/>
      <c r="S82" s="201"/>
      <c r="T82" s="99"/>
      <c r="U82" s="99"/>
      <c r="V82" s="99"/>
      <c r="W82" s="99"/>
      <c r="X82" s="99"/>
      <c r="Y82" s="99"/>
      <c r="Z82" s="99"/>
      <c r="AA82" s="99"/>
      <c r="AB82" s="99"/>
      <c r="AC82" s="3"/>
      <c r="AD82" s="3"/>
      <c r="AE82" s="3"/>
      <c r="AF82" s="3"/>
      <c r="AG82" s="3"/>
      <c r="AH82" s="3"/>
      <c r="AI82" s="3"/>
      <c r="AJ82" s="3"/>
      <c r="AK82" s="3"/>
      <c r="AL82" s="3"/>
      <c r="AM82" s="3"/>
      <c r="AN82" s="3"/>
      <c r="AO82" s="3"/>
      <c r="AP82" s="3"/>
      <c r="AQ82" s="3"/>
      <c r="AR82" s="3"/>
      <c r="AS82" s="3"/>
      <c r="AT82" s="3"/>
      <c r="AU82" s="3"/>
      <c r="AV82" s="3"/>
      <c r="AW82" s="3"/>
      <c r="AX82" s="3"/>
      <c r="AY82" s="3"/>
      <c r="AZ82" s="3"/>
    </row>
    <row r="83" spans="1:52" s="74" customFormat="1" ht="15" x14ac:dyDescent="0.25">
      <c r="A83" s="145"/>
      <c r="B83" s="114"/>
      <c r="C83" s="114"/>
      <c r="D83" s="114"/>
      <c r="E83" s="114"/>
      <c r="F83" s="114"/>
      <c r="G83" s="114"/>
      <c r="H83" s="114"/>
      <c r="I83" s="111"/>
      <c r="J83" s="111"/>
      <c r="K83" s="114"/>
      <c r="L83" s="114"/>
      <c r="M83" s="114"/>
      <c r="N83" s="202"/>
      <c r="O83" s="202"/>
      <c r="P83" s="202"/>
      <c r="Q83" s="202"/>
      <c r="R83" s="202"/>
      <c r="S83" s="202"/>
      <c r="T83" s="99"/>
      <c r="U83" s="99"/>
      <c r="V83" s="99"/>
      <c r="W83" s="99"/>
      <c r="X83" s="99"/>
      <c r="Y83" s="99"/>
      <c r="Z83" s="99"/>
      <c r="AA83" s="99"/>
      <c r="AB83" s="99"/>
      <c r="AC83" s="3"/>
      <c r="AD83" s="3"/>
      <c r="AE83" s="3"/>
      <c r="AF83" s="3"/>
      <c r="AG83" s="3"/>
      <c r="AH83" s="3"/>
      <c r="AI83" s="3"/>
      <c r="AJ83" s="3"/>
      <c r="AK83" s="3"/>
      <c r="AL83" s="3"/>
      <c r="AM83" s="3"/>
      <c r="AN83" s="3"/>
      <c r="AO83" s="3"/>
      <c r="AP83" s="3"/>
      <c r="AQ83" s="3"/>
      <c r="AR83" s="3"/>
      <c r="AS83" s="3"/>
      <c r="AT83" s="3"/>
      <c r="AU83" s="3"/>
      <c r="AV83" s="3"/>
      <c r="AW83" s="3"/>
      <c r="AX83" s="3"/>
      <c r="AY83" s="3"/>
      <c r="AZ83" s="3"/>
    </row>
    <row r="84" spans="1:52" s="74" customFormat="1" ht="15" x14ac:dyDescent="0.25">
      <c r="A84" s="145"/>
      <c r="B84" s="116"/>
      <c r="C84" s="117"/>
      <c r="D84" s="118"/>
      <c r="E84" s="118"/>
      <c r="F84" s="114"/>
      <c r="G84" s="111"/>
      <c r="H84" s="111"/>
      <c r="I84" s="114"/>
      <c r="J84" s="114"/>
      <c r="K84" s="111"/>
      <c r="L84" s="119"/>
      <c r="M84" s="120"/>
      <c r="N84" s="208"/>
      <c r="O84" s="209"/>
      <c r="P84" s="209"/>
      <c r="Q84" s="209"/>
      <c r="R84" s="209"/>
      <c r="S84" s="209"/>
      <c r="T84" s="99"/>
      <c r="U84" s="99"/>
      <c r="V84" s="99"/>
      <c r="W84" s="99"/>
      <c r="X84" s="99"/>
      <c r="Y84" s="99"/>
      <c r="Z84" s="99"/>
      <c r="AA84" s="99"/>
      <c r="AB84" s="99"/>
      <c r="AC84" s="3"/>
      <c r="AD84" s="3"/>
      <c r="AE84" s="3"/>
      <c r="AF84" s="3"/>
      <c r="AG84" s="3"/>
      <c r="AH84" s="3"/>
      <c r="AI84" s="3"/>
      <c r="AJ84" s="3"/>
      <c r="AK84" s="3"/>
      <c r="AL84" s="3"/>
      <c r="AM84" s="3"/>
      <c r="AN84" s="3"/>
      <c r="AO84" s="3"/>
      <c r="AP84" s="3"/>
      <c r="AQ84" s="3"/>
      <c r="AR84" s="3"/>
      <c r="AS84" s="3"/>
      <c r="AT84" s="3"/>
      <c r="AU84" s="3"/>
      <c r="AV84" s="3"/>
      <c r="AW84" s="3"/>
      <c r="AX84" s="3"/>
      <c r="AY84" s="3"/>
      <c r="AZ84" s="3"/>
    </row>
    <row r="85" spans="1:52" s="74" customFormat="1" ht="15" x14ac:dyDescent="0.25">
      <c r="A85" s="145"/>
      <c r="B85" s="120"/>
      <c r="C85" s="202"/>
      <c r="D85" s="202"/>
      <c r="E85" s="202"/>
      <c r="F85" s="202"/>
      <c r="G85" s="202"/>
      <c r="H85" s="111"/>
      <c r="I85" s="111"/>
      <c r="J85" s="111"/>
      <c r="K85" s="119"/>
      <c r="L85" s="202"/>
      <c r="M85" s="120"/>
      <c r="N85" s="209"/>
      <c r="O85" s="209"/>
      <c r="P85" s="209"/>
      <c r="Q85" s="209"/>
      <c r="R85" s="209"/>
      <c r="S85" s="209"/>
      <c r="T85" s="99"/>
      <c r="U85" s="99"/>
      <c r="V85" s="99"/>
      <c r="W85" s="99"/>
      <c r="X85" s="99"/>
      <c r="Y85" s="99"/>
      <c r="Z85" s="99"/>
      <c r="AA85" s="99"/>
      <c r="AB85" s="99"/>
      <c r="AC85" s="3"/>
      <c r="AD85" s="3"/>
      <c r="AE85" s="3"/>
      <c r="AF85" s="3"/>
      <c r="AG85" s="3"/>
      <c r="AH85" s="3"/>
      <c r="AI85" s="3"/>
      <c r="AJ85" s="3"/>
      <c r="AK85" s="3"/>
      <c r="AL85" s="3"/>
      <c r="AM85" s="3"/>
      <c r="AN85" s="3"/>
      <c r="AO85" s="3"/>
      <c r="AP85" s="3"/>
      <c r="AQ85" s="3"/>
      <c r="AR85" s="3"/>
      <c r="AS85" s="3"/>
      <c r="AT85" s="3"/>
      <c r="AU85" s="3"/>
      <c r="AV85" s="3"/>
      <c r="AW85" s="3"/>
      <c r="AX85" s="3"/>
      <c r="AY85" s="3"/>
      <c r="AZ85" s="3"/>
    </row>
    <row r="86" spans="1:52" s="74" customFormat="1" ht="2.25" customHeight="1" x14ac:dyDescent="0.25">
      <c r="A86" s="145"/>
      <c r="B86" s="120"/>
      <c r="C86" s="202"/>
      <c r="D86" s="202"/>
      <c r="E86" s="202"/>
      <c r="F86" s="202"/>
      <c r="G86" s="202"/>
      <c r="H86" s="202"/>
      <c r="I86" s="202"/>
      <c r="J86" s="202"/>
      <c r="K86" s="330"/>
      <c r="L86" s="327"/>
      <c r="M86" s="121"/>
      <c r="N86" s="208"/>
      <c r="O86" s="208"/>
      <c r="P86" s="208"/>
      <c r="Q86" s="208"/>
      <c r="R86" s="99"/>
      <c r="S86" s="202"/>
      <c r="T86" s="99"/>
      <c r="U86" s="99"/>
      <c r="V86" s="99"/>
      <c r="W86" s="99"/>
      <c r="X86" s="99"/>
      <c r="Y86" s="99"/>
      <c r="Z86" s="99"/>
      <c r="AA86" s="99"/>
      <c r="AB86" s="99"/>
      <c r="AC86" s="3"/>
      <c r="AD86" s="3"/>
      <c r="AE86" s="3"/>
      <c r="AF86" s="3"/>
      <c r="AG86" s="3"/>
      <c r="AH86" s="3"/>
      <c r="AI86" s="3"/>
      <c r="AJ86" s="3"/>
      <c r="AK86" s="3"/>
      <c r="AL86" s="3"/>
      <c r="AM86" s="3"/>
      <c r="AN86" s="3"/>
      <c r="AO86" s="3"/>
      <c r="AP86" s="3"/>
      <c r="AQ86" s="3"/>
      <c r="AR86" s="3"/>
      <c r="AS86" s="3"/>
      <c r="AT86" s="3"/>
      <c r="AU86" s="3"/>
      <c r="AV86" s="3"/>
      <c r="AW86" s="3"/>
      <c r="AX86" s="3"/>
      <c r="AY86" s="3"/>
      <c r="AZ86" s="3"/>
    </row>
    <row r="87" spans="1:52" s="74" customFormat="1" ht="9.75" customHeight="1" x14ac:dyDescent="0.25">
      <c r="A87" s="145"/>
      <c r="B87" s="111"/>
      <c r="C87" s="202"/>
      <c r="D87" s="202"/>
      <c r="E87" s="202"/>
      <c r="F87" s="202"/>
      <c r="G87" s="202"/>
      <c r="H87" s="111"/>
      <c r="I87" s="202"/>
      <c r="J87" s="202"/>
      <c r="K87" s="331"/>
      <c r="L87" s="327"/>
      <c r="M87" s="121"/>
      <c r="N87" s="332"/>
      <c r="O87" s="325"/>
      <c r="P87" s="325"/>
      <c r="Q87" s="325"/>
      <c r="R87" s="99"/>
      <c r="S87" s="99"/>
      <c r="T87" s="99"/>
      <c r="U87" s="99"/>
      <c r="V87" s="99"/>
      <c r="W87" s="99"/>
      <c r="X87" s="99"/>
      <c r="Y87" s="99"/>
      <c r="Z87" s="99"/>
      <c r="AA87" s="99"/>
      <c r="AB87" s="99"/>
      <c r="AC87" s="3"/>
      <c r="AD87" s="3"/>
      <c r="AE87" s="3"/>
      <c r="AF87" s="3"/>
      <c r="AG87" s="3"/>
      <c r="AH87" s="3"/>
      <c r="AI87" s="3"/>
      <c r="AJ87" s="3"/>
      <c r="AK87" s="3"/>
      <c r="AL87" s="3"/>
      <c r="AM87" s="3"/>
      <c r="AN87" s="3"/>
      <c r="AO87" s="3"/>
      <c r="AP87" s="3"/>
      <c r="AQ87" s="3"/>
      <c r="AR87" s="3"/>
      <c r="AS87" s="3"/>
      <c r="AT87" s="3"/>
      <c r="AU87" s="3"/>
      <c r="AV87" s="3"/>
      <c r="AW87" s="3"/>
      <c r="AX87" s="3"/>
      <c r="AY87" s="3"/>
      <c r="AZ87" s="3"/>
    </row>
    <row r="88" spans="1:52" s="74" customFormat="1" ht="25.5" customHeight="1" x14ac:dyDescent="0.25">
      <c r="A88" s="145"/>
      <c r="B88" s="336" t="s">
        <v>81</v>
      </c>
      <c r="C88" s="336"/>
      <c r="D88" s="336"/>
      <c r="E88" s="336"/>
      <c r="F88" s="336"/>
      <c r="G88" s="336"/>
      <c r="H88" s="336"/>
      <c r="I88" s="336"/>
      <c r="J88" s="336"/>
      <c r="K88" s="336"/>
      <c r="L88" s="336"/>
      <c r="M88" s="336"/>
      <c r="N88" s="336"/>
      <c r="O88" s="336"/>
      <c r="P88" s="215"/>
      <c r="Q88" s="215"/>
      <c r="R88" s="215"/>
      <c r="S88" s="215"/>
      <c r="T88" s="99"/>
      <c r="U88" s="99"/>
      <c r="V88" s="99"/>
      <c r="W88" s="99"/>
      <c r="X88" s="99"/>
      <c r="Y88" s="99"/>
      <c r="Z88" s="99"/>
      <c r="AA88" s="99"/>
      <c r="AB88" s="99"/>
      <c r="AC88" s="3"/>
      <c r="AD88" s="3"/>
      <c r="AE88" s="3"/>
      <c r="AF88" s="3"/>
      <c r="AG88" s="3"/>
      <c r="AH88" s="3"/>
      <c r="AI88" s="3"/>
      <c r="AJ88" s="3"/>
      <c r="AK88" s="3"/>
      <c r="AL88" s="3"/>
      <c r="AM88" s="3"/>
      <c r="AN88" s="3"/>
      <c r="AO88" s="3"/>
      <c r="AP88" s="3"/>
      <c r="AQ88" s="3"/>
      <c r="AR88" s="3"/>
      <c r="AS88" s="3"/>
      <c r="AT88" s="3"/>
      <c r="AU88" s="3"/>
      <c r="AV88" s="3"/>
      <c r="AW88" s="3"/>
      <c r="AX88" s="3"/>
      <c r="AY88" s="3"/>
      <c r="AZ88" s="3"/>
    </row>
    <row r="89" spans="1:52" s="74" customFormat="1" ht="15" x14ac:dyDescent="0.25">
      <c r="A89" s="145"/>
      <c r="B89" s="215"/>
      <c r="C89" s="215"/>
      <c r="D89" s="215"/>
      <c r="E89" s="215"/>
      <c r="F89" s="215"/>
      <c r="G89" s="215"/>
      <c r="H89" s="215"/>
      <c r="I89" s="215"/>
      <c r="J89" s="215"/>
      <c r="K89" s="215"/>
      <c r="L89" s="215"/>
      <c r="M89" s="215"/>
      <c r="N89" s="215"/>
      <c r="O89" s="215"/>
      <c r="P89" s="215"/>
      <c r="Q89" s="215"/>
      <c r="R89" s="215"/>
      <c r="S89" s="215"/>
      <c r="T89" s="99"/>
      <c r="U89" s="99"/>
      <c r="V89" s="99"/>
      <c r="W89" s="99"/>
      <c r="X89" s="99"/>
      <c r="Y89" s="99"/>
      <c r="Z89" s="99"/>
      <c r="AA89" s="99"/>
      <c r="AB89" s="99"/>
      <c r="AC89" s="3"/>
      <c r="AD89" s="3"/>
      <c r="AE89" s="3"/>
      <c r="AF89" s="3"/>
      <c r="AG89" s="3"/>
      <c r="AH89" s="3"/>
      <c r="AI89" s="3"/>
      <c r="AJ89" s="3"/>
      <c r="AK89" s="3"/>
      <c r="AL89" s="3"/>
      <c r="AM89" s="3"/>
      <c r="AN89" s="3"/>
      <c r="AO89" s="3"/>
      <c r="AP89" s="3"/>
      <c r="AQ89" s="3"/>
      <c r="AR89" s="3"/>
      <c r="AS89" s="3"/>
      <c r="AT89" s="3"/>
      <c r="AU89" s="3"/>
      <c r="AV89" s="3"/>
      <c r="AW89" s="3"/>
      <c r="AX89" s="3"/>
      <c r="AY89" s="3"/>
      <c r="AZ89" s="3"/>
    </row>
    <row r="90" spans="1:52" s="74" customFormat="1" ht="15" x14ac:dyDescent="0.25">
      <c r="A90" s="145"/>
      <c r="B90" s="116"/>
      <c r="C90" s="122"/>
      <c r="D90" s="116"/>
      <c r="E90" s="123"/>
      <c r="F90" s="111"/>
      <c r="G90" s="111"/>
      <c r="H90" s="111"/>
      <c r="I90" s="202"/>
      <c r="J90" s="202"/>
      <c r="K90" s="124"/>
      <c r="L90" s="111"/>
      <c r="M90" s="125"/>
      <c r="N90" s="324"/>
      <c r="O90" s="325"/>
      <c r="P90" s="325"/>
      <c r="Q90" s="325"/>
      <c r="R90" s="325"/>
      <c r="S90" s="325"/>
      <c r="T90" s="99"/>
      <c r="U90" s="99"/>
      <c r="V90" s="99"/>
      <c r="W90" s="99"/>
      <c r="X90" s="99"/>
      <c r="Y90" s="99"/>
      <c r="Z90" s="99"/>
      <c r="AA90" s="99"/>
      <c r="AB90" s="99"/>
      <c r="AC90" s="3"/>
      <c r="AD90" s="3"/>
      <c r="AE90" s="3"/>
      <c r="AF90" s="3"/>
      <c r="AG90" s="3"/>
      <c r="AH90" s="3"/>
      <c r="AI90" s="3"/>
      <c r="AJ90" s="3"/>
      <c r="AK90" s="3"/>
      <c r="AL90" s="3"/>
      <c r="AM90" s="3"/>
      <c r="AN90" s="3"/>
      <c r="AO90" s="3"/>
      <c r="AP90" s="3"/>
      <c r="AQ90" s="3"/>
      <c r="AR90" s="3"/>
      <c r="AS90" s="3"/>
      <c r="AT90" s="3"/>
      <c r="AU90" s="3"/>
      <c r="AV90" s="3"/>
      <c r="AW90" s="3"/>
      <c r="AX90" s="3"/>
      <c r="AY90" s="3"/>
      <c r="AZ90" s="3"/>
    </row>
    <row r="91" spans="1:52" s="74" customFormat="1" ht="15" x14ac:dyDescent="0.25">
      <c r="A91" s="145"/>
      <c r="B91" s="120"/>
      <c r="C91" s="207"/>
      <c r="D91" s="120"/>
      <c r="E91" s="120"/>
      <c r="F91" s="111"/>
      <c r="G91" s="111"/>
      <c r="H91" s="111"/>
      <c r="I91" s="111"/>
      <c r="J91" s="111"/>
      <c r="K91" s="326"/>
      <c r="L91" s="327"/>
      <c r="M91" s="121"/>
      <c r="N91" s="99"/>
      <c r="O91" s="99"/>
      <c r="P91" s="99"/>
      <c r="Q91" s="99"/>
      <c r="R91" s="99"/>
      <c r="S91" s="99"/>
      <c r="T91" s="99"/>
      <c r="U91" s="99"/>
      <c r="V91" s="99"/>
      <c r="W91" s="99"/>
      <c r="X91" s="99"/>
      <c r="Y91" s="99"/>
      <c r="Z91" s="99"/>
      <c r="AA91" s="99"/>
      <c r="AB91" s="99"/>
      <c r="AC91" s="3"/>
      <c r="AD91" s="3"/>
      <c r="AE91" s="3"/>
      <c r="AF91" s="3"/>
      <c r="AG91" s="3"/>
      <c r="AH91" s="3"/>
      <c r="AI91" s="3"/>
      <c r="AJ91" s="3"/>
      <c r="AK91" s="3"/>
      <c r="AL91" s="3"/>
      <c r="AM91" s="3"/>
      <c r="AN91" s="3"/>
      <c r="AO91" s="3"/>
      <c r="AP91" s="3"/>
      <c r="AQ91" s="3"/>
      <c r="AR91" s="3"/>
      <c r="AS91" s="3"/>
      <c r="AT91" s="3"/>
      <c r="AU91" s="3"/>
      <c r="AV91" s="3"/>
      <c r="AW91" s="3"/>
      <c r="AX91" s="3"/>
      <c r="AY91" s="3"/>
      <c r="AZ91" s="3"/>
    </row>
    <row r="92" spans="1:52" s="74" customFormat="1" ht="15" x14ac:dyDescent="0.25">
      <c r="A92" s="145"/>
      <c r="B92" s="120"/>
      <c r="C92" s="207"/>
      <c r="D92" s="120"/>
      <c r="E92" s="120"/>
      <c r="F92" s="111"/>
      <c r="G92" s="111"/>
      <c r="H92" s="111"/>
      <c r="I92" s="111"/>
      <c r="J92" s="111"/>
      <c r="K92" s="326"/>
      <c r="L92" s="327"/>
      <c r="M92" s="121"/>
      <c r="N92" s="99"/>
      <c r="O92" s="99"/>
      <c r="P92" s="99"/>
      <c r="Q92" s="99"/>
      <c r="R92" s="99"/>
      <c r="S92" s="99"/>
      <c r="T92" s="99"/>
      <c r="U92" s="99"/>
      <c r="V92" s="99"/>
      <c r="W92" s="99"/>
      <c r="X92" s="99"/>
      <c r="Y92" s="99"/>
      <c r="Z92" s="99"/>
      <c r="AA92" s="99"/>
      <c r="AB92" s="99"/>
      <c r="AC92" s="3"/>
      <c r="AD92" s="3"/>
      <c r="AE92" s="3"/>
      <c r="AF92" s="3"/>
      <c r="AG92" s="3"/>
      <c r="AH92" s="3"/>
      <c r="AI92" s="3"/>
      <c r="AJ92" s="3"/>
      <c r="AK92" s="3"/>
      <c r="AL92" s="3"/>
      <c r="AM92" s="3"/>
      <c r="AN92" s="3"/>
      <c r="AO92" s="3"/>
      <c r="AP92" s="3"/>
      <c r="AQ92" s="3"/>
      <c r="AR92" s="3"/>
      <c r="AS92" s="3"/>
      <c r="AT92" s="3"/>
      <c r="AU92" s="3"/>
      <c r="AV92" s="3"/>
      <c r="AW92" s="3"/>
      <c r="AX92" s="3"/>
      <c r="AY92" s="3"/>
      <c r="AZ92" s="3"/>
    </row>
    <row r="93" spans="1:52" s="74" customFormat="1" ht="15" x14ac:dyDescent="0.25">
      <c r="A93" s="145"/>
      <c r="B93" s="120"/>
      <c r="C93" s="207"/>
      <c r="D93" s="120"/>
      <c r="E93" s="120"/>
      <c r="F93" s="111"/>
      <c r="G93" s="111"/>
      <c r="H93" s="111"/>
      <c r="I93" s="111"/>
      <c r="J93" s="111"/>
      <c r="K93" s="326"/>
      <c r="L93" s="327"/>
      <c r="M93" s="121"/>
      <c r="N93" s="99"/>
      <c r="O93" s="99"/>
      <c r="P93" s="99"/>
      <c r="Q93" s="99"/>
      <c r="R93" s="99"/>
      <c r="S93" s="99"/>
      <c r="T93" s="99"/>
      <c r="U93" s="99"/>
      <c r="V93" s="99"/>
      <c r="W93" s="99"/>
      <c r="X93" s="99"/>
      <c r="Y93" s="99"/>
      <c r="Z93" s="99"/>
      <c r="AA93" s="99"/>
      <c r="AB93" s="99"/>
      <c r="AC93" s="3"/>
      <c r="AD93" s="3"/>
      <c r="AE93" s="3"/>
      <c r="AF93" s="3"/>
      <c r="AG93" s="3"/>
      <c r="AH93" s="3"/>
      <c r="AI93" s="3"/>
      <c r="AJ93" s="3"/>
      <c r="AK93" s="3"/>
      <c r="AL93" s="3"/>
      <c r="AM93" s="3"/>
      <c r="AN93" s="3"/>
      <c r="AO93" s="3"/>
      <c r="AP93" s="3"/>
      <c r="AQ93" s="3"/>
      <c r="AR93" s="3"/>
      <c r="AS93" s="3"/>
      <c r="AT93" s="3"/>
      <c r="AU93" s="3"/>
      <c r="AV93" s="3"/>
      <c r="AW93" s="3"/>
      <c r="AX93" s="3"/>
      <c r="AY93" s="3"/>
      <c r="AZ93" s="3"/>
    </row>
    <row r="94" spans="1:52" s="74" customFormat="1" ht="15" x14ac:dyDescent="0.25">
      <c r="A94" s="145"/>
      <c r="B94" s="117"/>
      <c r="C94" s="126"/>
      <c r="D94" s="121"/>
      <c r="E94" s="121"/>
      <c r="F94" s="100"/>
      <c r="G94" s="100"/>
      <c r="H94" s="100"/>
      <c r="I94" s="111"/>
      <c r="J94" s="111"/>
      <c r="K94" s="127"/>
      <c r="L94" s="128"/>
      <c r="M94" s="126"/>
      <c r="N94" s="99"/>
      <c r="O94" s="99"/>
      <c r="P94" s="99"/>
      <c r="Q94" s="99"/>
      <c r="R94" s="99"/>
      <c r="S94" s="99"/>
      <c r="T94" s="99"/>
      <c r="U94" s="99"/>
      <c r="V94" s="99"/>
      <c r="W94" s="99"/>
      <c r="X94" s="99"/>
      <c r="Y94" s="99"/>
      <c r="Z94" s="99"/>
      <c r="AA94" s="99"/>
      <c r="AB94" s="99"/>
      <c r="AC94" s="3"/>
      <c r="AD94" s="3"/>
      <c r="AE94" s="3"/>
      <c r="AF94" s="3"/>
      <c r="AG94" s="3"/>
      <c r="AH94" s="3"/>
      <c r="AI94" s="3"/>
      <c r="AJ94" s="3"/>
      <c r="AK94" s="3"/>
      <c r="AL94" s="3"/>
      <c r="AM94" s="3"/>
      <c r="AN94" s="3"/>
      <c r="AO94" s="3"/>
      <c r="AP94" s="3"/>
      <c r="AQ94" s="3"/>
      <c r="AR94" s="3"/>
      <c r="AS94" s="3"/>
      <c r="AT94" s="3"/>
      <c r="AU94" s="3"/>
      <c r="AV94" s="3"/>
      <c r="AW94" s="3"/>
      <c r="AX94" s="3"/>
      <c r="AY94" s="3"/>
      <c r="AZ94" s="3"/>
    </row>
    <row r="95" spans="1:52" s="74" customFormat="1" ht="15" x14ac:dyDescent="0.25">
      <c r="A95" s="145"/>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3"/>
      <c r="AD95" s="3"/>
      <c r="AE95" s="3"/>
      <c r="AF95" s="3"/>
      <c r="AG95" s="3"/>
      <c r="AH95" s="3"/>
      <c r="AI95" s="3"/>
      <c r="AJ95" s="3"/>
      <c r="AK95" s="3"/>
      <c r="AL95" s="3"/>
      <c r="AM95" s="3"/>
      <c r="AN95" s="3"/>
      <c r="AO95" s="3"/>
      <c r="AP95" s="3"/>
      <c r="AQ95" s="3"/>
      <c r="AR95" s="3"/>
      <c r="AS95" s="3"/>
      <c r="AT95" s="3"/>
      <c r="AU95" s="3"/>
      <c r="AV95" s="3"/>
      <c r="AW95" s="3"/>
      <c r="AX95" s="3"/>
      <c r="AY95" s="3"/>
      <c r="AZ95" s="3"/>
    </row>
    <row r="96" spans="1:52" s="74" customFormat="1" ht="15.75" x14ac:dyDescent="0.25">
      <c r="A96" s="145"/>
      <c r="B96" s="151"/>
      <c r="C96" s="151"/>
      <c r="D96" s="151"/>
      <c r="E96" s="151"/>
      <c r="F96" s="151"/>
      <c r="G96" s="151"/>
      <c r="H96" s="151"/>
      <c r="I96" s="150"/>
      <c r="J96" s="150"/>
      <c r="K96" s="151"/>
      <c r="L96" s="151"/>
      <c r="M96" s="151"/>
      <c r="N96" s="151"/>
      <c r="O96" s="151"/>
      <c r="P96" s="151"/>
      <c r="Q96" s="151"/>
      <c r="R96" s="151"/>
      <c r="S96" s="151"/>
      <c r="T96" s="149"/>
      <c r="U96" s="149"/>
      <c r="V96" s="149"/>
      <c r="W96" s="149"/>
      <c r="X96" s="149"/>
      <c r="Y96" s="149"/>
      <c r="Z96" s="149"/>
      <c r="AA96" s="149"/>
      <c r="AB96" s="149"/>
      <c r="AC96" s="3"/>
      <c r="AD96" s="3"/>
      <c r="AE96" s="3"/>
      <c r="AF96" s="3"/>
      <c r="AG96" s="3"/>
      <c r="AH96" s="3"/>
      <c r="AI96" s="3"/>
      <c r="AJ96" s="3"/>
      <c r="AK96" s="3"/>
      <c r="AL96" s="3"/>
      <c r="AM96" s="3"/>
      <c r="AN96" s="3"/>
      <c r="AO96" s="3"/>
      <c r="AP96" s="3"/>
      <c r="AQ96" s="3"/>
      <c r="AR96" s="3"/>
      <c r="AS96" s="3"/>
      <c r="AT96" s="3"/>
      <c r="AU96" s="3"/>
      <c r="AV96" s="3"/>
      <c r="AW96" s="3"/>
      <c r="AX96" s="3"/>
      <c r="AY96" s="3"/>
      <c r="AZ96" s="3"/>
    </row>
    <row r="97" spans="1:1" ht="20.100000000000001" customHeight="1" x14ac:dyDescent="0.25">
      <c r="A97" s="148"/>
    </row>
    <row r="98" spans="1:1" ht="20.100000000000001" customHeight="1" x14ac:dyDescent="0.25">
      <c r="A98" s="147"/>
    </row>
    <row r="99" spans="1:1" ht="20.100000000000001" customHeight="1" x14ac:dyDescent="0.25">
      <c r="A99" s="147"/>
    </row>
    <row r="100" spans="1:1" ht="20.100000000000001" customHeight="1" x14ac:dyDescent="0.25">
      <c r="A100" s="147"/>
    </row>
    <row r="101" spans="1:1" ht="20.100000000000001" customHeight="1" x14ac:dyDescent="0.25">
      <c r="A101" s="147"/>
    </row>
  </sheetData>
  <sheetProtection algorithmName="SHA-512" hashValue="8ptWuto8w2N0QVnoPhANDQcdTDF9h8v4pJMjIG3KWqlgjOUJ/V0LtizkBjwNqPKK1Vo0jgaLpPCatSmeQSFRTQ==" saltValue="81PDKIzX0VNqgte0R5JaGA==" spinCount="100000" sheet="1" objects="1" scenarios="1"/>
  <mergeCells count="112">
    <mergeCell ref="U18:AA19"/>
    <mergeCell ref="U3:Z5"/>
    <mergeCell ref="K92:L92"/>
    <mergeCell ref="K93:L93"/>
    <mergeCell ref="U1:AC2"/>
    <mergeCell ref="K6:M7"/>
    <mergeCell ref="K86:L86"/>
    <mergeCell ref="K87:L87"/>
    <mergeCell ref="N87:Q87"/>
    <mergeCell ref="B88:O88"/>
    <mergeCell ref="N90:S90"/>
    <mergeCell ref="K91:L91"/>
    <mergeCell ref="M55:R55"/>
    <mergeCell ref="B58:F58"/>
    <mergeCell ref="L58:M58"/>
    <mergeCell ref="L59:M59"/>
    <mergeCell ref="B64:S69"/>
    <mergeCell ref="B80:S81"/>
    <mergeCell ref="B53:G54"/>
    <mergeCell ref="H53:H54"/>
    <mergeCell ref="K53:N54"/>
    <mergeCell ref="P53:Q54"/>
    <mergeCell ref="K1:P1"/>
    <mergeCell ref="R53:R54"/>
    <mergeCell ref="S53:S54"/>
    <mergeCell ref="B49:C49"/>
    <mergeCell ref="L49:M49"/>
    <mergeCell ref="N49:O49"/>
    <mergeCell ref="B50:F50"/>
    <mergeCell ref="K50:P50"/>
    <mergeCell ref="K51:P51"/>
    <mergeCell ref="B47:C47"/>
    <mergeCell ref="L47:M47"/>
    <mergeCell ref="N47:O47"/>
    <mergeCell ref="B48:C48"/>
    <mergeCell ref="L48:M48"/>
    <mergeCell ref="N48:O48"/>
    <mergeCell ref="B41:C41"/>
    <mergeCell ref="B42:C42"/>
    <mergeCell ref="K42:P42"/>
    <mergeCell ref="B43:C43"/>
    <mergeCell ref="K44:S44"/>
    <mergeCell ref="L46:M46"/>
    <mergeCell ref="N46:P46"/>
    <mergeCell ref="B39:C39"/>
    <mergeCell ref="K39:L39"/>
    <mergeCell ref="N39:O39"/>
    <mergeCell ref="B40:C40"/>
    <mergeCell ref="K40:L40"/>
    <mergeCell ref="N40:O40"/>
    <mergeCell ref="N36:O36"/>
    <mergeCell ref="T36:Z38"/>
    <mergeCell ref="B37:C37"/>
    <mergeCell ref="K38:L38"/>
    <mergeCell ref="N37:O37"/>
    <mergeCell ref="B38:C38"/>
    <mergeCell ref="N38:O38"/>
    <mergeCell ref="B29:C29"/>
    <mergeCell ref="N29:O29"/>
    <mergeCell ref="K28:L28"/>
    <mergeCell ref="N30:O30"/>
    <mergeCell ref="K31:L31"/>
    <mergeCell ref="N31:O31"/>
    <mergeCell ref="B27:C27"/>
    <mergeCell ref="K27:L27"/>
    <mergeCell ref="N27:O27"/>
    <mergeCell ref="B28:C28"/>
    <mergeCell ref="N28:O28"/>
    <mergeCell ref="N21:O21"/>
    <mergeCell ref="Q21:R21"/>
    <mergeCell ref="S21:T21"/>
    <mergeCell ref="B25:C26"/>
    <mergeCell ref="G25:G26"/>
    <mergeCell ref="K25:L25"/>
    <mergeCell ref="N25:O25"/>
    <mergeCell ref="N26:O26"/>
    <mergeCell ref="B18:C18"/>
    <mergeCell ref="K18:L18"/>
    <mergeCell ref="N18:O18"/>
    <mergeCell ref="B19:C19"/>
    <mergeCell ref="K19:L19"/>
    <mergeCell ref="N19:O19"/>
    <mergeCell ref="K26:L26"/>
    <mergeCell ref="B16:C16"/>
    <mergeCell ref="K16:L16"/>
    <mergeCell ref="N16:O16"/>
    <mergeCell ref="B17:C17"/>
    <mergeCell ref="K17:L17"/>
    <mergeCell ref="N17:O17"/>
    <mergeCell ref="B14:C14"/>
    <mergeCell ref="K14:L14"/>
    <mergeCell ref="N14:O14"/>
    <mergeCell ref="B15:C15"/>
    <mergeCell ref="K15:L15"/>
    <mergeCell ref="N15:O15"/>
    <mergeCell ref="U8:AA13"/>
    <mergeCell ref="C2:J2"/>
    <mergeCell ref="R2:S2"/>
    <mergeCell ref="G3:H3"/>
    <mergeCell ref="Q3:S3"/>
    <mergeCell ref="N6:O6"/>
    <mergeCell ref="B12:C12"/>
    <mergeCell ref="K12:L12"/>
    <mergeCell ref="N12:O12"/>
    <mergeCell ref="B13:C13"/>
    <mergeCell ref="K13:L13"/>
    <mergeCell ref="N13:O13"/>
    <mergeCell ref="K10:L10"/>
    <mergeCell ref="N10:O10"/>
    <mergeCell ref="B11:C11"/>
    <mergeCell ref="K11:L11"/>
    <mergeCell ref="N11:O11"/>
  </mergeCells>
  <pageMargins left="0.7" right="0.7" top="0.75" bottom="0.75" header="0.3" footer="0.3"/>
  <pageSetup paperSize="9"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Q101"/>
  <sheetViews>
    <sheetView zoomScale="110" zoomScaleNormal="110" workbookViewId="0">
      <selection activeCell="B18" sqref="B18:C18"/>
    </sheetView>
  </sheetViews>
  <sheetFormatPr defaultRowHeight="20.100000000000001" customHeight="1" x14ac:dyDescent="0.25"/>
  <cols>
    <col min="1" max="1" width="2.140625" style="3" customWidth="1"/>
    <col min="2" max="2" width="10.85546875" style="3" customWidth="1"/>
    <col min="3" max="3" width="4.140625" style="3" customWidth="1"/>
    <col min="4" max="4" width="10.140625" style="3" customWidth="1"/>
    <col min="5" max="5" width="4" style="3" customWidth="1"/>
    <col min="6" max="6" width="10.5703125" style="3" customWidth="1"/>
    <col min="7" max="7" width="3.7109375" style="3" bestFit="1" customWidth="1"/>
    <col min="8" max="8" width="10" style="3" customWidth="1"/>
    <col min="9" max="9" width="1.42578125" style="3" customWidth="1"/>
    <col min="10" max="10" width="1.28515625" style="3" customWidth="1"/>
    <col min="11" max="11" width="12.5703125" style="3" customWidth="1"/>
    <col min="12" max="12" width="4.85546875" style="3" customWidth="1"/>
    <col min="13" max="13" width="11.42578125" style="3" customWidth="1"/>
    <col min="14" max="14" width="6.85546875" style="3" customWidth="1"/>
    <col min="15" max="15" width="3.42578125" style="3" customWidth="1"/>
    <col min="16" max="16" width="3.5703125" style="3" customWidth="1"/>
    <col min="17" max="17" width="10.140625" style="3" customWidth="1"/>
    <col min="18" max="18" width="2.140625" style="3" bestFit="1" customWidth="1"/>
    <col min="19" max="19" width="11.85546875" style="3" customWidth="1"/>
    <col min="20" max="20" width="10.5703125" style="3" bestFit="1" customWidth="1"/>
    <col min="21" max="21" width="9.140625" style="3"/>
    <col min="22" max="22" width="11.42578125" style="3" customWidth="1"/>
    <col min="23" max="16384" width="9.140625" style="3"/>
  </cols>
  <sheetData>
    <row r="1" spans="2:329" ht="33.75" customHeight="1" x14ac:dyDescent="0.25">
      <c r="B1" s="1" t="s">
        <v>136</v>
      </c>
      <c r="C1" s="2"/>
      <c r="D1" s="2"/>
      <c r="E1" s="2"/>
      <c r="F1" s="2"/>
      <c r="G1" s="2"/>
      <c r="H1" s="2"/>
      <c r="I1" s="2"/>
      <c r="J1" s="2"/>
      <c r="K1" s="354" t="s">
        <v>137</v>
      </c>
      <c r="L1" s="354"/>
      <c r="M1" s="354"/>
      <c r="N1" s="354"/>
      <c r="O1" s="354"/>
      <c r="P1" s="354"/>
      <c r="Q1" s="354"/>
      <c r="R1" s="2"/>
      <c r="S1" s="2"/>
      <c r="U1" s="136"/>
      <c r="V1" s="136"/>
      <c r="W1" s="136"/>
    </row>
    <row r="2" spans="2:329" ht="18" customHeight="1" x14ac:dyDescent="0.25">
      <c r="B2" s="4" t="s">
        <v>0</v>
      </c>
      <c r="C2" s="274"/>
      <c r="D2" s="274"/>
      <c r="E2" s="274"/>
      <c r="F2" s="274"/>
      <c r="G2" s="274"/>
      <c r="H2" s="274"/>
      <c r="I2" s="274"/>
      <c r="J2" s="274"/>
      <c r="K2" s="5" t="s">
        <v>1</v>
      </c>
      <c r="L2" s="6"/>
      <c r="M2" s="7"/>
      <c r="N2" s="8">
        <v>1</v>
      </c>
      <c r="O2" s="9" t="s">
        <v>2</v>
      </c>
      <c r="P2" s="8">
        <v>8</v>
      </c>
      <c r="Q2" s="9" t="s">
        <v>2</v>
      </c>
      <c r="R2" s="275">
        <v>2016</v>
      </c>
      <c r="S2" s="275"/>
      <c r="U2" s="345" t="s">
        <v>127</v>
      </c>
      <c r="V2" s="345"/>
      <c r="W2" s="345"/>
      <c r="X2" s="345"/>
      <c r="Y2" s="345"/>
      <c r="Z2" s="345"/>
    </row>
    <row r="3" spans="2:329" s="10" customFormat="1" ht="21.75" customHeight="1" thickBot="1" x14ac:dyDescent="0.3">
      <c r="B3" s="132" t="s">
        <v>3</v>
      </c>
      <c r="G3" s="276">
        <v>171</v>
      </c>
      <c r="H3" s="277"/>
      <c r="I3" s="129"/>
      <c r="J3" s="129"/>
      <c r="K3" s="130" t="s">
        <v>4</v>
      </c>
      <c r="L3" s="131"/>
      <c r="M3" s="129"/>
      <c r="N3" s="129"/>
      <c r="O3" s="129"/>
      <c r="P3" s="129"/>
      <c r="Q3" s="278">
        <v>600</v>
      </c>
      <c r="R3" s="279"/>
      <c r="S3" s="279"/>
      <c r="T3" s="137"/>
      <c r="U3" s="345"/>
      <c r="V3" s="345"/>
      <c r="W3" s="345"/>
      <c r="X3" s="345"/>
      <c r="Y3" s="345"/>
      <c r="Z3" s="345"/>
      <c r="AA3" s="3"/>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row>
    <row r="4" spans="2:329" ht="8.25" customHeight="1" x14ac:dyDescent="0.25">
      <c r="B4" s="11"/>
      <c r="C4" s="11"/>
      <c r="D4" s="11"/>
      <c r="E4" s="11"/>
      <c r="F4" s="11"/>
      <c r="G4" s="11"/>
      <c r="H4" s="11"/>
      <c r="I4" s="11"/>
      <c r="J4" s="11"/>
      <c r="K4" s="11"/>
      <c r="L4" s="11"/>
      <c r="M4" s="11"/>
      <c r="N4" s="11"/>
      <c r="O4" s="11"/>
      <c r="P4" s="11"/>
      <c r="Q4" s="11"/>
      <c r="R4" s="11"/>
      <c r="S4" s="11"/>
      <c r="U4" s="345"/>
      <c r="V4" s="345"/>
      <c r="W4" s="345"/>
      <c r="X4" s="345"/>
      <c r="Y4" s="345"/>
      <c r="Z4" s="345"/>
      <c r="AA4" s="21"/>
    </row>
    <row r="5" spans="2:329" s="21" customFormat="1" ht="23.25" customHeight="1" x14ac:dyDescent="0.25">
      <c r="B5" s="12" t="s">
        <v>5</v>
      </c>
      <c r="C5" s="13"/>
      <c r="D5" s="13"/>
      <c r="E5" s="14"/>
      <c r="F5" s="14"/>
      <c r="G5" s="14"/>
      <c r="H5" s="15"/>
      <c r="I5" s="16"/>
      <c r="J5" s="17"/>
      <c r="K5" s="18" t="s">
        <v>6</v>
      </c>
      <c r="L5" s="14"/>
      <c r="M5" s="19"/>
      <c r="N5" s="20"/>
      <c r="O5" s="13"/>
      <c r="P5" s="13"/>
      <c r="Q5" s="13"/>
      <c r="R5" s="13"/>
      <c r="S5" s="13"/>
      <c r="Y5" s="3"/>
      <c r="Z5" s="3"/>
      <c r="AA5" s="3"/>
    </row>
    <row r="6" spans="2:329" ht="15" customHeight="1" x14ac:dyDescent="0.25">
      <c r="B6" s="22" t="s">
        <v>7</v>
      </c>
      <c r="C6" s="23"/>
      <c r="D6" s="23"/>
      <c r="E6" s="23"/>
      <c r="F6" s="24" t="s">
        <v>8</v>
      </c>
      <c r="G6" s="24" t="s">
        <v>9</v>
      </c>
      <c r="H6" s="216">
        <v>2500</v>
      </c>
      <c r="I6" s="25"/>
      <c r="J6" s="26"/>
      <c r="K6" s="273" t="s">
        <v>79</v>
      </c>
      <c r="L6" s="273"/>
      <c r="M6" s="273"/>
      <c r="N6" s="286">
        <v>42650</v>
      </c>
      <c r="O6" s="287"/>
      <c r="P6" s="23"/>
      <c r="Q6" s="24" t="s">
        <v>8</v>
      </c>
      <c r="R6" s="24" t="s">
        <v>10</v>
      </c>
      <c r="S6" s="216">
        <v>2100</v>
      </c>
      <c r="U6" s="3" t="s">
        <v>104</v>
      </c>
      <c r="AA6" s="21"/>
    </row>
    <row r="7" spans="2:329" ht="16.5" customHeight="1" x14ac:dyDescent="0.25">
      <c r="B7" s="27"/>
      <c r="C7" s="23"/>
      <c r="D7" s="23"/>
      <c r="E7" s="23"/>
      <c r="F7" s="23"/>
      <c r="G7" s="23"/>
      <c r="H7" s="28"/>
      <c r="I7" s="25"/>
      <c r="J7" s="26"/>
      <c r="K7" s="212"/>
      <c r="L7" s="273"/>
      <c r="M7" s="273"/>
      <c r="N7" s="193"/>
      <c r="O7" s="192"/>
      <c r="P7" s="23"/>
      <c r="Q7" s="23"/>
      <c r="R7" s="23"/>
      <c r="S7" s="28"/>
      <c r="AA7" s="221"/>
    </row>
    <row r="8" spans="2:329" ht="15" hidden="1" customHeight="1" x14ac:dyDescent="0.25">
      <c r="I8" s="25"/>
      <c r="J8" s="26"/>
      <c r="Q8" s="26"/>
      <c r="AA8" s="221"/>
    </row>
    <row r="9" spans="2:329" ht="21" customHeight="1" x14ac:dyDescent="0.25">
      <c r="B9" s="29" t="s">
        <v>11</v>
      </c>
      <c r="I9" s="25"/>
      <c r="K9" s="29" t="s">
        <v>66</v>
      </c>
      <c r="U9" s="3" t="s">
        <v>125</v>
      </c>
      <c r="AA9" s="221"/>
    </row>
    <row r="10" spans="2:329" ht="24" x14ac:dyDescent="0.25">
      <c r="B10" s="30" t="s">
        <v>12</v>
      </c>
      <c r="C10" s="31"/>
      <c r="D10" s="236" t="s">
        <v>13</v>
      </c>
      <c r="E10" s="236"/>
      <c r="F10" s="236" t="s">
        <v>14</v>
      </c>
      <c r="G10" s="236"/>
      <c r="H10" s="237" t="s">
        <v>8</v>
      </c>
      <c r="I10" s="25"/>
      <c r="J10" s="26"/>
      <c r="K10" s="280" t="s">
        <v>12</v>
      </c>
      <c r="L10" s="280"/>
      <c r="M10" s="237" t="s">
        <v>16</v>
      </c>
      <c r="N10" s="281" t="s">
        <v>17</v>
      </c>
      <c r="O10" s="282"/>
      <c r="P10" s="32"/>
      <c r="Q10" s="33" t="s">
        <v>13</v>
      </c>
      <c r="R10" s="33"/>
      <c r="S10" s="33" t="s">
        <v>8</v>
      </c>
      <c r="U10" s="21"/>
      <c r="V10" s="21"/>
      <c r="W10" s="21"/>
      <c r="X10" s="21"/>
      <c r="Y10" s="21"/>
      <c r="Z10" s="21"/>
    </row>
    <row r="11" spans="2:329" ht="18" customHeight="1" x14ac:dyDescent="0.25">
      <c r="B11" s="283" t="s">
        <v>26</v>
      </c>
      <c r="C11" s="284"/>
      <c r="D11" s="228">
        <v>31</v>
      </c>
      <c r="E11" s="229" t="s">
        <v>19</v>
      </c>
      <c r="F11" s="228">
        <v>25</v>
      </c>
      <c r="G11" s="229" t="s">
        <v>20</v>
      </c>
      <c r="H11" s="34">
        <f>IF(D11*F11&gt;0,D11*F11,"")</f>
        <v>775</v>
      </c>
      <c r="I11" s="25"/>
      <c r="K11" s="283" t="s">
        <v>122</v>
      </c>
      <c r="L11" s="284"/>
      <c r="M11" s="228">
        <v>240</v>
      </c>
      <c r="N11" s="285">
        <v>13</v>
      </c>
      <c r="O11" s="285"/>
      <c r="P11" s="35" t="s">
        <v>19</v>
      </c>
      <c r="Q11" s="36">
        <v>15</v>
      </c>
      <c r="R11" s="37" t="s">
        <v>20</v>
      </c>
      <c r="S11" s="38">
        <f>IF(((Q11*N11*M11)/$G$3)&gt;0,((Q11*N11*M11)/$G$3),"")</f>
        <v>273.68421052631578</v>
      </c>
      <c r="U11" s="238"/>
      <c r="V11" s="238"/>
      <c r="W11" s="239" t="s">
        <v>100</v>
      </c>
      <c r="X11" s="239" t="s">
        <v>108</v>
      </c>
      <c r="Y11" s="239" t="s">
        <v>102</v>
      </c>
      <c r="Z11" s="239" t="s">
        <v>101</v>
      </c>
    </row>
    <row r="12" spans="2:329" ht="20.25" customHeight="1" x14ac:dyDescent="0.25">
      <c r="B12" s="283" t="s">
        <v>27</v>
      </c>
      <c r="C12" s="284"/>
      <c r="D12" s="228">
        <v>30</v>
      </c>
      <c r="E12" s="229" t="s">
        <v>19</v>
      </c>
      <c r="F12" s="228">
        <v>42</v>
      </c>
      <c r="G12" s="229" t="s">
        <v>20</v>
      </c>
      <c r="H12" s="34">
        <f t="shared" ref="H12:H19" si="0">IF(D12*F12&gt;0,D12*F12,"")</f>
        <v>1260</v>
      </c>
      <c r="I12" s="25"/>
      <c r="K12" s="283" t="s">
        <v>122</v>
      </c>
      <c r="L12" s="284"/>
      <c r="M12" s="228">
        <v>380</v>
      </c>
      <c r="N12" s="285">
        <v>15</v>
      </c>
      <c r="O12" s="285"/>
      <c r="P12" s="229" t="s">
        <v>19</v>
      </c>
      <c r="Q12" s="228">
        <v>16</v>
      </c>
      <c r="R12" s="39" t="s">
        <v>20</v>
      </c>
      <c r="S12" s="38">
        <f t="shared" ref="S12:S19" si="1">IF(((Q12*N12*M12)/$G$3)&gt;0,((Q12*N12*M12)/$G$3),"")</f>
        <v>533.33333333333337</v>
      </c>
      <c r="U12" s="240"/>
      <c r="V12" s="240"/>
      <c r="W12" s="240"/>
      <c r="X12" s="240"/>
      <c r="Y12" s="240"/>
      <c r="Z12" s="240"/>
    </row>
    <row r="13" spans="2:329" ht="19.5" customHeight="1" x14ac:dyDescent="0.25">
      <c r="B13" s="283" t="s">
        <v>28</v>
      </c>
      <c r="C13" s="284"/>
      <c r="D13" s="228">
        <v>7</v>
      </c>
      <c r="E13" s="229" t="s">
        <v>19</v>
      </c>
      <c r="F13" s="228">
        <v>70</v>
      </c>
      <c r="G13" s="229" t="s">
        <v>20</v>
      </c>
      <c r="H13" s="34">
        <f t="shared" si="0"/>
        <v>490</v>
      </c>
      <c r="I13" s="25"/>
      <c r="K13" s="283" t="s">
        <v>119</v>
      </c>
      <c r="L13" s="284"/>
      <c r="M13" s="228">
        <v>465</v>
      </c>
      <c r="N13" s="285">
        <v>16.5</v>
      </c>
      <c r="O13" s="285"/>
      <c r="P13" s="229" t="s">
        <v>19</v>
      </c>
      <c r="Q13" s="228">
        <v>15</v>
      </c>
      <c r="R13" s="39" t="s">
        <v>20</v>
      </c>
      <c r="S13" s="38">
        <f t="shared" si="1"/>
        <v>673.02631578947364</v>
      </c>
      <c r="U13" s="350" t="s">
        <v>103</v>
      </c>
      <c r="V13" s="350"/>
      <c r="W13" s="242">
        <f>M11</f>
        <v>240</v>
      </c>
      <c r="X13" s="242">
        <f>M26</f>
        <v>90</v>
      </c>
      <c r="Y13" s="242">
        <f>Z13-W13-X13</f>
        <v>270</v>
      </c>
      <c r="Z13" s="242">
        <v>600</v>
      </c>
    </row>
    <row r="14" spans="2:329" ht="18" customHeight="1" x14ac:dyDescent="0.25">
      <c r="B14" s="283"/>
      <c r="C14" s="284"/>
      <c r="D14" s="228"/>
      <c r="E14" s="229" t="s">
        <v>19</v>
      </c>
      <c r="F14" s="228"/>
      <c r="G14" s="229" t="s">
        <v>20</v>
      </c>
      <c r="H14" s="34" t="str">
        <f t="shared" si="0"/>
        <v/>
      </c>
      <c r="I14" s="25"/>
      <c r="K14" s="283" t="s">
        <v>119</v>
      </c>
      <c r="L14" s="284"/>
      <c r="M14" s="228">
        <v>550</v>
      </c>
      <c r="N14" s="285">
        <v>17.5</v>
      </c>
      <c r="O14" s="285"/>
      <c r="P14" s="229" t="s">
        <v>19</v>
      </c>
      <c r="Q14" s="228">
        <v>15</v>
      </c>
      <c r="R14" s="39" t="s">
        <v>20</v>
      </c>
      <c r="S14" s="38">
        <f t="shared" si="1"/>
        <v>844.29824561403507</v>
      </c>
      <c r="U14" s="350" t="s">
        <v>105</v>
      </c>
      <c r="V14" s="350"/>
      <c r="W14" s="242">
        <f t="shared" ref="W14:W17" si="2">M12</f>
        <v>380</v>
      </c>
      <c r="X14" s="242">
        <f>M27</f>
        <v>36</v>
      </c>
      <c r="Y14" s="242">
        <f t="shared" ref="Y14:Y17" si="3">Z14-W14-X14</f>
        <v>184</v>
      </c>
      <c r="Z14" s="242">
        <v>600</v>
      </c>
    </row>
    <row r="15" spans="2:329" ht="19.5" customHeight="1" x14ac:dyDescent="0.25">
      <c r="B15" s="283"/>
      <c r="C15" s="284"/>
      <c r="D15" s="228"/>
      <c r="E15" s="229" t="s">
        <v>19</v>
      </c>
      <c r="F15" s="228"/>
      <c r="G15" s="229" t="s">
        <v>20</v>
      </c>
      <c r="H15" s="34" t="str">
        <f t="shared" si="0"/>
        <v/>
      </c>
      <c r="I15" s="25"/>
      <c r="K15" s="283" t="s">
        <v>123</v>
      </c>
      <c r="L15" s="284"/>
      <c r="M15" s="228">
        <v>600</v>
      </c>
      <c r="N15" s="285">
        <v>18</v>
      </c>
      <c r="O15" s="285"/>
      <c r="P15" s="229" t="s">
        <v>19</v>
      </c>
      <c r="Q15" s="228">
        <v>7</v>
      </c>
      <c r="R15" s="39" t="s">
        <v>20</v>
      </c>
      <c r="S15" s="38">
        <f t="shared" si="1"/>
        <v>442.10526315789474</v>
      </c>
      <c r="U15" s="351" t="s">
        <v>106</v>
      </c>
      <c r="V15" s="350"/>
      <c r="W15" s="242">
        <f t="shared" si="2"/>
        <v>465</v>
      </c>
      <c r="X15" s="242">
        <f>M28</f>
        <v>42</v>
      </c>
      <c r="Y15" s="242">
        <f t="shared" si="3"/>
        <v>93</v>
      </c>
      <c r="Z15" s="242">
        <v>600</v>
      </c>
    </row>
    <row r="16" spans="2:329" ht="21" customHeight="1" x14ac:dyDescent="0.25">
      <c r="B16" s="283"/>
      <c r="C16" s="284"/>
      <c r="D16" s="228"/>
      <c r="E16" s="229" t="s">
        <v>19</v>
      </c>
      <c r="F16" s="228"/>
      <c r="G16" s="229" t="s">
        <v>20</v>
      </c>
      <c r="H16" s="34" t="str">
        <f t="shared" si="0"/>
        <v/>
      </c>
      <c r="I16" s="25"/>
      <c r="K16" s="283"/>
      <c r="L16" s="284"/>
      <c r="M16" s="228"/>
      <c r="N16" s="285"/>
      <c r="O16" s="285"/>
      <c r="P16" s="229" t="s">
        <v>19</v>
      </c>
      <c r="Q16" s="228"/>
      <c r="R16" s="39" t="s">
        <v>20</v>
      </c>
      <c r="S16" s="38" t="str">
        <f t="shared" si="1"/>
        <v/>
      </c>
      <c r="T16" s="10"/>
      <c r="U16" s="350" t="s">
        <v>107</v>
      </c>
      <c r="V16" s="350"/>
      <c r="W16" s="242">
        <f t="shared" si="2"/>
        <v>550</v>
      </c>
      <c r="X16" s="242">
        <f>M29</f>
        <v>36</v>
      </c>
      <c r="Y16" s="242">
        <f t="shared" si="3"/>
        <v>14</v>
      </c>
      <c r="Z16" s="242">
        <v>600</v>
      </c>
    </row>
    <row r="17" spans="2:27" ht="20.100000000000001" customHeight="1" x14ac:dyDescent="0.25">
      <c r="B17" s="283"/>
      <c r="C17" s="284"/>
      <c r="D17" s="228"/>
      <c r="E17" s="40" t="s">
        <v>19</v>
      </c>
      <c r="F17" s="228"/>
      <c r="G17" s="40" t="s">
        <v>20</v>
      </c>
      <c r="H17" s="34" t="str">
        <f t="shared" si="0"/>
        <v/>
      </c>
      <c r="I17" s="25"/>
      <c r="K17" s="283"/>
      <c r="L17" s="284"/>
      <c r="M17" s="228"/>
      <c r="N17" s="285"/>
      <c r="O17" s="285"/>
      <c r="P17" s="229" t="s">
        <v>19</v>
      </c>
      <c r="Q17" s="228"/>
      <c r="R17" s="39" t="s">
        <v>20</v>
      </c>
      <c r="S17" s="38" t="str">
        <f t="shared" si="1"/>
        <v/>
      </c>
      <c r="U17" s="350" t="s">
        <v>109</v>
      </c>
      <c r="V17" s="350"/>
      <c r="W17" s="242">
        <f t="shared" si="2"/>
        <v>600</v>
      </c>
      <c r="X17" s="242">
        <f>M30</f>
        <v>0</v>
      </c>
      <c r="Y17" s="242">
        <f t="shared" si="3"/>
        <v>0</v>
      </c>
      <c r="Z17" s="242">
        <v>600</v>
      </c>
    </row>
    <row r="18" spans="2:27" ht="20.100000000000001" customHeight="1" x14ac:dyDescent="0.25">
      <c r="B18" s="283"/>
      <c r="C18" s="284"/>
      <c r="D18" s="228"/>
      <c r="E18" s="40" t="s">
        <v>19</v>
      </c>
      <c r="F18" s="228"/>
      <c r="G18" s="40" t="s">
        <v>20</v>
      </c>
      <c r="H18" s="34" t="str">
        <f t="shared" si="0"/>
        <v/>
      </c>
      <c r="I18" s="41"/>
      <c r="K18" s="283"/>
      <c r="L18" s="284"/>
      <c r="M18" s="228"/>
      <c r="N18" s="285"/>
      <c r="O18" s="285"/>
      <c r="P18" s="229" t="s">
        <v>19</v>
      </c>
      <c r="Q18" s="228"/>
      <c r="R18" s="39" t="s">
        <v>20</v>
      </c>
      <c r="S18" s="38" t="str">
        <f t="shared" si="1"/>
        <v/>
      </c>
      <c r="U18" s="241"/>
      <c r="V18" s="241"/>
      <c r="W18" s="241"/>
      <c r="X18" s="241"/>
      <c r="Y18" s="241"/>
      <c r="Z18" s="241"/>
    </row>
    <row r="19" spans="2:27" ht="20.100000000000001" customHeight="1" x14ac:dyDescent="0.25">
      <c r="B19" s="299"/>
      <c r="C19" s="300"/>
      <c r="D19" s="228"/>
      <c r="E19" s="229" t="s">
        <v>19</v>
      </c>
      <c r="F19" s="228"/>
      <c r="G19" s="40" t="s">
        <v>20</v>
      </c>
      <c r="H19" s="34" t="str">
        <f t="shared" si="0"/>
        <v/>
      </c>
      <c r="I19" s="41"/>
      <c r="K19" s="283"/>
      <c r="L19" s="284"/>
      <c r="M19" s="228"/>
      <c r="N19" s="285"/>
      <c r="O19" s="285"/>
      <c r="P19" s="229" t="s">
        <v>19</v>
      </c>
      <c r="Q19" s="228"/>
      <c r="R19" s="39" t="s">
        <v>20</v>
      </c>
      <c r="S19" s="38" t="str">
        <f t="shared" si="1"/>
        <v/>
      </c>
      <c r="U19" s="345" t="s">
        <v>118</v>
      </c>
      <c r="V19" s="345"/>
      <c r="W19" s="345"/>
      <c r="X19" s="345"/>
      <c r="Y19" s="345"/>
      <c r="Z19" s="345"/>
      <c r="AA19" s="345"/>
    </row>
    <row r="20" spans="2:27" ht="20.100000000000001" customHeight="1" x14ac:dyDescent="0.25">
      <c r="B20" s="231" t="s">
        <v>70</v>
      </c>
      <c r="C20" s="231"/>
      <c r="D20" s="232"/>
      <c r="E20" s="42"/>
      <c r="F20" s="43" t="s">
        <v>29</v>
      </c>
      <c r="G20" s="42" t="s">
        <v>20</v>
      </c>
      <c r="H20" s="178">
        <f>SUM(H11:H19)</f>
        <v>2525</v>
      </c>
      <c r="I20" s="41"/>
      <c r="J20" s="26"/>
      <c r="K20" s="76" t="s">
        <v>68</v>
      </c>
      <c r="L20" s="170"/>
      <c r="M20" s="170"/>
      <c r="N20" s="171"/>
      <c r="O20" s="172"/>
      <c r="P20" s="173"/>
      <c r="Q20" s="79" t="s">
        <v>30</v>
      </c>
      <c r="R20" s="174" t="s">
        <v>20</v>
      </c>
      <c r="S20" s="80">
        <f>SUM(S11:S19)</f>
        <v>2766.447368421052</v>
      </c>
      <c r="U20" s="345"/>
      <c r="V20" s="345"/>
      <c r="W20" s="345"/>
      <c r="X20" s="345"/>
      <c r="Y20" s="345"/>
      <c r="Z20" s="345"/>
      <c r="AA20" s="345"/>
    </row>
    <row r="21" spans="2:27" ht="4.5" customHeight="1" x14ac:dyDescent="0.25">
      <c r="I21" s="41"/>
      <c r="J21" s="26"/>
      <c r="K21" s="175"/>
      <c r="L21" s="169"/>
      <c r="M21" s="169"/>
      <c r="N21" s="288"/>
      <c r="O21" s="288"/>
      <c r="P21" s="169"/>
      <c r="Q21" s="288"/>
      <c r="R21" s="289"/>
    </row>
    <row r="22" spans="2:27" ht="13.5" customHeight="1" x14ac:dyDescent="0.25">
      <c r="B22" s="176" t="s">
        <v>67</v>
      </c>
      <c r="C22" s="176"/>
      <c r="D22" s="176"/>
      <c r="E22" s="176"/>
      <c r="F22" s="176"/>
      <c r="H22" s="180">
        <f>H20*G3</f>
        <v>431775</v>
      </c>
      <c r="I22" s="41"/>
      <c r="J22" s="26"/>
      <c r="K22" s="177" t="s">
        <v>69</v>
      </c>
      <c r="L22" s="169"/>
      <c r="M22" s="169"/>
      <c r="N22" s="169"/>
      <c r="O22" s="169"/>
      <c r="P22" s="169"/>
      <c r="Q22" s="169"/>
      <c r="R22" s="169"/>
      <c r="S22" s="179">
        <f>S20*G3</f>
        <v>473062.49999999988</v>
      </c>
    </row>
    <row r="23" spans="2:27" ht="4.5" customHeight="1" x14ac:dyDescent="0.25">
      <c r="I23" s="41"/>
      <c r="J23" s="169">
        <f>J20*I3</f>
        <v>0</v>
      </c>
      <c r="K23" s="169"/>
      <c r="L23" s="169"/>
      <c r="M23" s="169"/>
      <c r="N23" s="169"/>
      <c r="O23" s="169"/>
      <c r="P23" s="169"/>
      <c r="Q23" s="169"/>
      <c r="R23" s="169"/>
      <c r="S23" s="169"/>
    </row>
    <row r="24" spans="2:27" ht="20.100000000000001" customHeight="1" x14ac:dyDescent="0.25">
      <c r="B24" s="29" t="s">
        <v>31</v>
      </c>
      <c r="I24" s="25"/>
      <c r="J24" s="26"/>
      <c r="K24" s="29" t="s">
        <v>76</v>
      </c>
      <c r="N24" s="10"/>
      <c r="O24" s="10"/>
      <c r="P24" s="10"/>
      <c r="Q24" s="10"/>
      <c r="R24" s="10"/>
      <c r="S24" s="10"/>
      <c r="T24" s="10"/>
      <c r="U24" s="250" t="s">
        <v>124</v>
      </c>
      <c r="V24" s="251" t="s">
        <v>126</v>
      </c>
      <c r="W24" s="251" t="s">
        <v>120</v>
      </c>
      <c r="X24" s="251" t="s">
        <v>121</v>
      </c>
      <c r="Y24" s="249"/>
    </row>
    <row r="25" spans="2:27" ht="27" customHeight="1" x14ac:dyDescent="0.25">
      <c r="B25" s="290" t="s">
        <v>32</v>
      </c>
      <c r="C25" s="291"/>
      <c r="D25" s="46" t="s">
        <v>33</v>
      </c>
      <c r="E25" s="47"/>
      <c r="F25" s="46" t="s">
        <v>34</v>
      </c>
      <c r="G25" s="294"/>
      <c r="H25" s="46" t="s">
        <v>15</v>
      </c>
      <c r="I25" s="25"/>
      <c r="J25" s="26"/>
      <c r="K25" s="295" t="s">
        <v>12</v>
      </c>
      <c r="L25" s="296"/>
      <c r="M25" s="234" t="s">
        <v>16</v>
      </c>
      <c r="N25" s="297" t="s">
        <v>35</v>
      </c>
      <c r="O25" s="297"/>
      <c r="P25" s="48"/>
      <c r="Q25" s="234" t="s">
        <v>13</v>
      </c>
      <c r="R25" s="234"/>
      <c r="S25" s="234" t="s">
        <v>8</v>
      </c>
      <c r="U25" s="247">
        <v>39295</v>
      </c>
      <c r="V25" s="244">
        <v>0.3</v>
      </c>
      <c r="W25" s="3">
        <f>V25*$Q$3</f>
        <v>180</v>
      </c>
      <c r="X25" s="3">
        <f>W26-W25</f>
        <v>120</v>
      </c>
    </row>
    <row r="26" spans="2:27" ht="20.100000000000001" customHeight="1" x14ac:dyDescent="0.25">
      <c r="B26" s="292"/>
      <c r="C26" s="293"/>
      <c r="D26" s="49" t="s">
        <v>36</v>
      </c>
      <c r="E26" s="50"/>
      <c r="F26" s="49" t="s">
        <v>37</v>
      </c>
      <c r="G26" s="294"/>
      <c r="H26" s="50"/>
      <c r="I26" s="25"/>
      <c r="J26" s="26"/>
      <c r="K26" s="298" t="s">
        <v>122</v>
      </c>
      <c r="L26" s="298"/>
      <c r="M26" s="228">
        <v>90</v>
      </c>
      <c r="N26" s="285">
        <v>9</v>
      </c>
      <c r="O26" s="285"/>
      <c r="P26" s="229" t="s">
        <v>19</v>
      </c>
      <c r="Q26" s="228">
        <v>15</v>
      </c>
      <c r="R26" s="229" t="s">
        <v>20</v>
      </c>
      <c r="S26" s="34">
        <f t="shared" ref="S26:S31" si="4">IF(((Q26*N26*M26)/$G$3)&gt;0,((Q26*N26*M26)/$G$3),"")</f>
        <v>71.05263157894737</v>
      </c>
      <c r="T26" s="248"/>
      <c r="U26" s="247">
        <v>42217</v>
      </c>
      <c r="V26" s="244">
        <v>0.5</v>
      </c>
      <c r="W26" s="3">
        <f t="shared" ref="W26:W34" si="5">V26*$Q$3</f>
        <v>300</v>
      </c>
      <c r="X26" s="3">
        <f t="shared" ref="X26:X30" si="6">W27-W26</f>
        <v>60</v>
      </c>
    </row>
    <row r="27" spans="2:27" ht="20.100000000000001" customHeight="1" x14ac:dyDescent="0.25">
      <c r="B27" s="303"/>
      <c r="C27" s="304"/>
      <c r="D27" s="228"/>
      <c r="E27" s="229" t="s">
        <v>19</v>
      </c>
      <c r="F27" s="228"/>
      <c r="G27" s="229" t="s">
        <v>20</v>
      </c>
      <c r="H27" s="34" t="str">
        <f>IF(((B27*D27*F27)/$G$3)&gt;0,((B27*D27*F27)/$G$3),"")</f>
        <v/>
      </c>
      <c r="I27" s="25"/>
      <c r="J27" s="26"/>
      <c r="K27" s="301" t="s">
        <v>122</v>
      </c>
      <c r="L27" s="302"/>
      <c r="M27" s="228">
        <v>36</v>
      </c>
      <c r="N27" s="285">
        <v>9</v>
      </c>
      <c r="O27" s="285"/>
      <c r="P27" s="229" t="s">
        <v>19</v>
      </c>
      <c r="Q27" s="228">
        <v>16</v>
      </c>
      <c r="R27" s="229" t="s">
        <v>20</v>
      </c>
      <c r="S27" s="34">
        <f t="shared" si="4"/>
        <v>30.315789473684209</v>
      </c>
      <c r="U27" s="247">
        <v>44774</v>
      </c>
      <c r="V27" s="244">
        <v>0.6</v>
      </c>
      <c r="W27" s="3">
        <f t="shared" si="5"/>
        <v>360</v>
      </c>
      <c r="X27" s="3">
        <f t="shared" si="6"/>
        <v>48.000000000000057</v>
      </c>
    </row>
    <row r="28" spans="2:27" ht="20.100000000000001" customHeight="1" x14ac:dyDescent="0.25">
      <c r="B28" s="285"/>
      <c r="C28" s="285"/>
      <c r="D28" s="228"/>
      <c r="E28" s="229" t="s">
        <v>19</v>
      </c>
      <c r="F28" s="228"/>
      <c r="G28" s="229" t="s">
        <v>20</v>
      </c>
      <c r="H28" s="34" t="str">
        <f>IF(((B28*D28*F28)/$G$3)&gt;0,((B28*D28*F28)/$G$3),"")</f>
        <v/>
      </c>
      <c r="I28" s="25"/>
      <c r="J28" s="26"/>
      <c r="K28" s="301" t="s">
        <v>119</v>
      </c>
      <c r="L28" s="302"/>
      <c r="M28" s="228">
        <v>42</v>
      </c>
      <c r="N28" s="285">
        <v>9</v>
      </c>
      <c r="O28" s="285"/>
      <c r="P28" s="229" t="s">
        <v>19</v>
      </c>
      <c r="Q28" s="228">
        <v>15</v>
      </c>
      <c r="R28" s="229" t="s">
        <v>20</v>
      </c>
      <c r="S28" s="34">
        <f t="shared" si="4"/>
        <v>33.157894736842103</v>
      </c>
      <c r="U28" s="247">
        <v>48061</v>
      </c>
      <c r="V28" s="244">
        <v>0.68</v>
      </c>
      <c r="W28" s="3">
        <f t="shared" si="5"/>
        <v>408.00000000000006</v>
      </c>
      <c r="X28" s="3">
        <f t="shared" si="6"/>
        <v>35.999999999999943</v>
      </c>
    </row>
    <row r="29" spans="2:27" ht="20.100000000000001" customHeight="1" x14ac:dyDescent="0.25">
      <c r="B29" s="285"/>
      <c r="C29" s="285"/>
      <c r="D29" s="228"/>
      <c r="E29" s="229" t="s">
        <v>19</v>
      </c>
      <c r="F29" s="228"/>
      <c r="G29" s="229" t="s">
        <v>20</v>
      </c>
      <c r="H29" s="34" t="str">
        <f>IF(((B29*D29*F29)/$G$3)&gt;0,((B29*D29*F29)/$G$3),"")</f>
        <v/>
      </c>
      <c r="I29" s="25"/>
      <c r="J29" s="26"/>
      <c r="K29" s="301" t="s">
        <v>119</v>
      </c>
      <c r="L29" s="302"/>
      <c r="M29" s="228">
        <v>36</v>
      </c>
      <c r="N29" s="285">
        <v>9</v>
      </c>
      <c r="O29" s="285"/>
      <c r="P29" s="229" t="s">
        <v>19</v>
      </c>
      <c r="Q29" s="228">
        <v>15</v>
      </c>
      <c r="R29" s="229" t="s">
        <v>20</v>
      </c>
      <c r="S29" s="34">
        <f t="shared" si="4"/>
        <v>28.421052631578949</v>
      </c>
      <c r="U29" s="247">
        <v>39326</v>
      </c>
      <c r="V29" s="245">
        <v>0.74</v>
      </c>
      <c r="W29" s="3">
        <f t="shared" si="5"/>
        <v>444</v>
      </c>
      <c r="X29" s="3">
        <f>W30-W29</f>
        <v>42.000000000000057</v>
      </c>
    </row>
    <row r="30" spans="2:27" ht="20.100000000000001" customHeight="1" x14ac:dyDescent="0.25">
      <c r="B30" s="51" t="s">
        <v>60</v>
      </c>
      <c r="C30" s="52"/>
      <c r="D30" s="53"/>
      <c r="E30" s="54"/>
      <c r="F30" s="43" t="s">
        <v>38</v>
      </c>
      <c r="G30" s="54" t="s">
        <v>20</v>
      </c>
      <c r="H30" s="44">
        <f>SUM(H27:H29)</f>
        <v>0</v>
      </c>
      <c r="I30" s="25"/>
      <c r="J30" s="26"/>
      <c r="K30" s="301"/>
      <c r="L30" s="302"/>
      <c r="M30" s="228"/>
      <c r="N30" s="285"/>
      <c r="O30" s="285"/>
      <c r="P30" s="229" t="s">
        <v>19</v>
      </c>
      <c r="Q30" s="228"/>
      <c r="R30" s="40" t="s">
        <v>20</v>
      </c>
      <c r="S30" s="34" t="str">
        <f t="shared" si="4"/>
        <v/>
      </c>
      <c r="T30" s="10"/>
      <c r="U30" s="247">
        <v>42248</v>
      </c>
      <c r="V30" s="244">
        <v>0.81</v>
      </c>
      <c r="W30" s="3">
        <f t="shared" si="5"/>
        <v>486.00000000000006</v>
      </c>
      <c r="X30" s="3">
        <f t="shared" si="6"/>
        <v>41.999999999999943</v>
      </c>
    </row>
    <row r="31" spans="2:27" ht="20.100000000000001" customHeight="1" x14ac:dyDescent="0.25">
      <c r="I31" s="25"/>
      <c r="J31" s="26"/>
      <c r="K31" s="301"/>
      <c r="L31" s="302"/>
      <c r="M31" s="228"/>
      <c r="N31" s="303"/>
      <c r="O31" s="304"/>
      <c r="P31" s="229" t="s">
        <v>19</v>
      </c>
      <c r="Q31" s="228"/>
      <c r="R31" s="40" t="s">
        <v>20</v>
      </c>
      <c r="S31" s="34" t="str">
        <f t="shared" si="4"/>
        <v/>
      </c>
      <c r="U31" s="247">
        <v>44805</v>
      </c>
      <c r="V31" s="244">
        <v>0.88</v>
      </c>
      <c r="W31" s="3">
        <f t="shared" si="5"/>
        <v>528</v>
      </c>
      <c r="X31" s="3">
        <f>W31-W30</f>
        <v>41.999999999999943</v>
      </c>
    </row>
    <row r="32" spans="2:27" ht="20.100000000000001" customHeight="1" x14ac:dyDescent="0.25">
      <c r="B32" s="29" t="s">
        <v>39</v>
      </c>
      <c r="C32" s="55"/>
      <c r="D32" s="56"/>
      <c r="E32" s="56"/>
      <c r="F32" s="57" t="s">
        <v>40</v>
      </c>
      <c r="G32" s="58" t="s">
        <v>20</v>
      </c>
      <c r="H32" s="59">
        <v>0.9</v>
      </c>
      <c r="I32" s="25"/>
      <c r="J32" s="26"/>
      <c r="K32" s="231" t="s">
        <v>61</v>
      </c>
      <c r="L32" s="60"/>
      <c r="M32" s="61"/>
      <c r="N32" s="62"/>
      <c r="O32" s="62"/>
      <c r="P32" s="62"/>
      <c r="Q32" s="43" t="s">
        <v>41</v>
      </c>
      <c r="R32" s="62" t="s">
        <v>20</v>
      </c>
      <c r="S32" s="44">
        <f>SUM(S26:S31)</f>
        <v>162.94736842105263</v>
      </c>
      <c r="U32" s="247">
        <v>47727</v>
      </c>
      <c r="V32" s="244">
        <v>0.95</v>
      </c>
      <c r="W32" s="3">
        <f t="shared" si="5"/>
        <v>570</v>
      </c>
      <c r="X32" s="3">
        <f>W34-W32</f>
        <v>30</v>
      </c>
    </row>
    <row r="33" spans="2:26" ht="7.5" customHeight="1" x14ac:dyDescent="0.25">
      <c r="B33" s="29"/>
      <c r="C33" s="55"/>
      <c r="D33" s="56"/>
      <c r="E33" s="56"/>
      <c r="F33" s="57"/>
      <c r="G33" s="58"/>
      <c r="H33" s="181"/>
      <c r="I33" s="25"/>
      <c r="J33" s="26"/>
      <c r="K33" s="65"/>
      <c r="L33" s="65"/>
      <c r="M33" s="65"/>
      <c r="N33" s="65"/>
      <c r="O33" s="65"/>
      <c r="P33" s="65"/>
      <c r="Q33" s="65"/>
      <c r="R33" s="65"/>
      <c r="S33" s="65"/>
    </row>
    <row r="34" spans="2:26" ht="12.75" customHeight="1" x14ac:dyDescent="0.25">
      <c r="B34" s="63"/>
      <c r="C34" s="63"/>
      <c r="D34" s="64"/>
      <c r="E34" s="64"/>
      <c r="F34" s="64"/>
      <c r="G34" s="64"/>
      <c r="H34" s="64"/>
      <c r="I34" s="25"/>
      <c r="J34" s="26"/>
      <c r="K34" s="177" t="s">
        <v>69</v>
      </c>
      <c r="L34" s="182"/>
      <c r="M34" s="182"/>
      <c r="N34" s="182"/>
      <c r="O34" s="183"/>
      <c r="P34" s="183"/>
      <c r="Q34" s="184"/>
      <c r="R34" s="183"/>
      <c r="S34" s="185">
        <f>S32*G3</f>
        <v>27864</v>
      </c>
      <c r="U34" s="247">
        <v>39356</v>
      </c>
      <c r="V34" s="246">
        <v>1</v>
      </c>
      <c r="W34" s="3">
        <f t="shared" si="5"/>
        <v>600</v>
      </c>
      <c r="X34" s="3">
        <v>0</v>
      </c>
      <c r="Y34" s="26"/>
    </row>
    <row r="35" spans="2:26" s="21" customFormat="1" ht="24.75" customHeight="1" x14ac:dyDescent="0.25">
      <c r="B35" s="29" t="s">
        <v>71</v>
      </c>
      <c r="C35" s="55"/>
      <c r="D35" s="55"/>
      <c r="E35" s="55"/>
      <c r="F35" s="55"/>
      <c r="G35" s="66" t="s">
        <v>42</v>
      </c>
      <c r="H35" s="67">
        <f>(H20+H30)*H32</f>
        <v>2272.5</v>
      </c>
      <c r="I35" s="68"/>
      <c r="J35" s="69"/>
      <c r="K35" s="29" t="s">
        <v>43</v>
      </c>
      <c r="T35" s="69"/>
      <c r="U35" s="69"/>
      <c r="W35" s="3"/>
      <c r="X35" s="69"/>
      <c r="Y35" s="69"/>
      <c r="Z35" s="69"/>
    </row>
    <row r="36" spans="2:26" ht="24" customHeight="1" x14ac:dyDescent="0.25">
      <c r="B36" s="29" t="s">
        <v>44</v>
      </c>
      <c r="I36" s="25"/>
      <c r="J36" s="26"/>
      <c r="K36" s="235" t="s">
        <v>12</v>
      </c>
      <c r="L36" s="70"/>
      <c r="M36" s="234" t="s">
        <v>16</v>
      </c>
      <c r="N36" s="297" t="s">
        <v>17</v>
      </c>
      <c r="O36" s="297"/>
      <c r="P36" s="48"/>
      <c r="Q36" s="234" t="s">
        <v>45</v>
      </c>
      <c r="R36" s="234"/>
      <c r="S36" s="234" t="s">
        <v>58</v>
      </c>
      <c r="T36" s="344"/>
      <c r="U36" s="344"/>
      <c r="V36" s="344"/>
      <c r="W36" s="344"/>
      <c r="X36" s="344"/>
      <c r="Y36" s="344"/>
      <c r="Z36" s="344"/>
    </row>
    <row r="37" spans="2:26" ht="20.100000000000001" customHeight="1" x14ac:dyDescent="0.25">
      <c r="B37" s="305" t="s">
        <v>46</v>
      </c>
      <c r="C37" s="305"/>
      <c r="D37" s="71" t="s">
        <v>83</v>
      </c>
      <c r="E37" s="71"/>
      <c r="F37" s="71" t="s">
        <v>47</v>
      </c>
      <c r="G37" s="71"/>
      <c r="H37" s="71" t="s">
        <v>84</v>
      </c>
      <c r="I37" s="25"/>
      <c r="J37" s="26"/>
      <c r="K37" s="298"/>
      <c r="L37" s="298"/>
      <c r="M37" s="228"/>
      <c r="N37" s="285"/>
      <c r="O37" s="284"/>
      <c r="P37" s="229" t="s">
        <v>19</v>
      </c>
      <c r="Q37" s="228"/>
      <c r="R37" s="229" t="s">
        <v>20</v>
      </c>
      <c r="S37" s="34" t="str">
        <f>IF(((Q37*N37*M37)/$G$3)&gt;0,((Q37*N37*M37)/$G$3),"")</f>
        <v/>
      </c>
      <c r="T37" s="344"/>
      <c r="U37" s="344"/>
      <c r="V37" s="344"/>
      <c r="W37" s="344"/>
      <c r="X37" s="344"/>
      <c r="Y37" s="344"/>
      <c r="Z37" s="344"/>
    </row>
    <row r="38" spans="2:26" ht="20.100000000000001" customHeight="1" x14ac:dyDescent="0.25">
      <c r="B38" s="298" t="s">
        <v>98</v>
      </c>
      <c r="C38" s="284"/>
      <c r="D38" s="72">
        <v>65</v>
      </c>
      <c r="E38" s="229" t="s">
        <v>19</v>
      </c>
      <c r="F38" s="73">
        <v>0.3</v>
      </c>
      <c r="G38" s="229" t="s">
        <v>20</v>
      </c>
      <c r="H38" s="218">
        <f t="shared" ref="H38:H43" si="7">IF((D38)*(1-F38)&gt;0,(D38)*(1-F38),"")</f>
        <v>45.5</v>
      </c>
      <c r="I38" s="25"/>
      <c r="J38" s="26"/>
      <c r="K38" s="298"/>
      <c r="L38" s="298"/>
      <c r="M38" s="228"/>
      <c r="N38" s="285"/>
      <c r="O38" s="284"/>
      <c r="P38" s="229" t="s">
        <v>19</v>
      </c>
      <c r="Q38" s="228"/>
      <c r="R38" s="229" t="s">
        <v>20</v>
      </c>
      <c r="S38" s="34" t="str">
        <f>IF(((Q38*N38*M38)/$G$3)&gt;0,((Q38*N38*M38)/$G$3),"")</f>
        <v/>
      </c>
      <c r="T38" s="344"/>
      <c r="U38" s="344"/>
      <c r="V38" s="344"/>
      <c r="W38" s="344"/>
      <c r="X38" s="344"/>
      <c r="Y38" s="344"/>
      <c r="Z38" s="344"/>
    </row>
    <row r="39" spans="2:26" ht="20.100000000000001" customHeight="1" x14ac:dyDescent="0.25">
      <c r="B39" s="298"/>
      <c r="C39" s="284"/>
      <c r="D39" s="72"/>
      <c r="E39" s="229" t="s">
        <v>19</v>
      </c>
      <c r="F39" s="73"/>
      <c r="G39" s="229" t="s">
        <v>20</v>
      </c>
      <c r="H39" s="218" t="str">
        <f t="shared" si="7"/>
        <v/>
      </c>
      <c r="I39" s="25"/>
      <c r="J39" s="26"/>
      <c r="K39" s="298"/>
      <c r="L39" s="298"/>
      <c r="M39" s="228"/>
      <c r="N39" s="285"/>
      <c r="O39" s="284"/>
      <c r="P39" s="229" t="s">
        <v>19</v>
      </c>
      <c r="Q39" s="228"/>
      <c r="R39" s="229" t="s">
        <v>20</v>
      </c>
      <c r="S39" s="34" t="str">
        <f>IF(((Q39*N39*M39)/$G$3)&gt;0,((Q39*N39*M39)/$G$3),"")</f>
        <v/>
      </c>
      <c r="T39" s="141"/>
      <c r="U39" s="26"/>
      <c r="V39" s="26"/>
      <c r="W39" s="26"/>
      <c r="X39" s="26"/>
      <c r="Y39" s="26"/>
      <c r="Z39" s="26"/>
    </row>
    <row r="40" spans="2:26" ht="20.100000000000001" customHeight="1" x14ac:dyDescent="0.25">
      <c r="B40" s="298"/>
      <c r="C40" s="284"/>
      <c r="D40" s="72"/>
      <c r="E40" s="229" t="s">
        <v>19</v>
      </c>
      <c r="F40" s="73"/>
      <c r="G40" s="229" t="s">
        <v>20</v>
      </c>
      <c r="H40" s="34" t="str">
        <f t="shared" si="7"/>
        <v/>
      </c>
      <c r="I40" s="41"/>
      <c r="J40" s="26"/>
      <c r="K40" s="298"/>
      <c r="L40" s="298"/>
      <c r="M40" s="228"/>
      <c r="N40" s="285"/>
      <c r="O40" s="284"/>
      <c r="P40" s="229" t="s">
        <v>19</v>
      </c>
      <c r="Q40" s="228"/>
      <c r="R40" s="229" t="s">
        <v>20</v>
      </c>
      <c r="S40" s="34" t="str">
        <f>IF(((Q40*N40*M40)/$G$3)&gt;0,((Q40*N40*M40)/$G$3),"")</f>
        <v/>
      </c>
      <c r="T40" s="74"/>
      <c r="U40" s="26"/>
      <c r="V40" s="26"/>
      <c r="W40" s="26"/>
      <c r="X40" s="26"/>
      <c r="Y40" s="26"/>
      <c r="Z40" s="26"/>
    </row>
    <row r="41" spans="2:26" ht="20.100000000000001" customHeight="1" x14ac:dyDescent="0.25">
      <c r="B41" s="298"/>
      <c r="C41" s="284"/>
      <c r="D41" s="72"/>
      <c r="E41" s="229" t="s">
        <v>19</v>
      </c>
      <c r="F41" s="73"/>
      <c r="G41" s="229" t="s">
        <v>20</v>
      </c>
      <c r="H41" s="34" t="str">
        <f t="shared" si="7"/>
        <v/>
      </c>
      <c r="I41" s="41"/>
      <c r="J41" s="26"/>
      <c r="K41" s="231" t="s">
        <v>62</v>
      </c>
      <c r="L41" s="231"/>
      <c r="M41" s="232"/>
      <c r="N41" s="42"/>
      <c r="O41" s="42"/>
      <c r="P41" s="42"/>
      <c r="Q41" s="43" t="s">
        <v>49</v>
      </c>
      <c r="R41" s="42" t="s">
        <v>20</v>
      </c>
      <c r="S41" s="44">
        <f>SUM(S37:S40)</f>
        <v>0</v>
      </c>
      <c r="T41" s="26"/>
      <c r="U41" s="26"/>
      <c r="W41" s="26"/>
      <c r="X41" s="26"/>
      <c r="Y41" s="26"/>
      <c r="Z41" s="26"/>
    </row>
    <row r="42" spans="2:26" ht="17.25" customHeight="1" x14ac:dyDescent="0.25">
      <c r="B42" s="298"/>
      <c r="C42" s="284"/>
      <c r="D42" s="72"/>
      <c r="E42" s="229" t="s">
        <v>19</v>
      </c>
      <c r="F42" s="73"/>
      <c r="G42" s="40" t="s">
        <v>20</v>
      </c>
      <c r="H42" s="34" t="str">
        <f t="shared" si="7"/>
        <v/>
      </c>
      <c r="I42" s="41"/>
      <c r="J42" s="26"/>
      <c r="K42" s="306" t="s">
        <v>69</v>
      </c>
      <c r="L42" s="306"/>
      <c r="M42" s="306"/>
      <c r="N42" s="306"/>
      <c r="O42" s="306"/>
      <c r="P42" s="306"/>
      <c r="Q42" s="225"/>
      <c r="R42" s="225"/>
      <c r="S42" s="188">
        <f>S41*G3</f>
        <v>0</v>
      </c>
      <c r="T42" s="26"/>
      <c r="U42" s="26"/>
      <c r="V42" s="26"/>
      <c r="W42" s="26"/>
      <c r="X42" s="26"/>
      <c r="Y42" s="26"/>
      <c r="Z42" s="26"/>
    </row>
    <row r="43" spans="2:26" ht="19.5" customHeight="1" x14ac:dyDescent="0.25">
      <c r="B43" s="298"/>
      <c r="C43" s="284"/>
      <c r="D43" s="72"/>
      <c r="E43" s="229" t="s">
        <v>19</v>
      </c>
      <c r="F43" s="73"/>
      <c r="G43" s="40" t="s">
        <v>20</v>
      </c>
      <c r="H43" s="34" t="str">
        <f t="shared" si="7"/>
        <v/>
      </c>
      <c r="I43" s="25"/>
      <c r="J43" s="26"/>
      <c r="Q43" s="101"/>
      <c r="R43" s="75"/>
      <c r="T43" s="26"/>
      <c r="U43" s="26"/>
      <c r="V43" s="26"/>
      <c r="W43" s="26"/>
      <c r="X43" s="26"/>
      <c r="Y43" s="26"/>
      <c r="Z43" s="26"/>
    </row>
    <row r="44" spans="2:26" ht="20.100000000000001" customHeight="1" x14ac:dyDescent="0.25">
      <c r="B44" s="186" t="s">
        <v>85</v>
      </c>
      <c r="C44" s="186"/>
      <c r="D44" s="227"/>
      <c r="E44" s="187"/>
      <c r="F44" s="227"/>
      <c r="G44" s="103"/>
      <c r="H44" s="219">
        <f>SUM(H38:H43)</f>
        <v>45.5</v>
      </c>
      <c r="I44" s="25"/>
      <c r="J44" s="26"/>
      <c r="K44" s="318" t="s">
        <v>51</v>
      </c>
      <c r="L44" s="318"/>
      <c r="M44" s="318"/>
      <c r="N44" s="318"/>
      <c r="O44" s="319"/>
      <c r="P44" s="319"/>
      <c r="Q44" s="319"/>
      <c r="R44" s="319"/>
      <c r="S44" s="320"/>
      <c r="T44" s="26"/>
      <c r="U44" s="26"/>
      <c r="V44" s="26"/>
      <c r="W44" s="26"/>
      <c r="X44" s="26"/>
      <c r="Y44" s="26"/>
      <c r="Z44" s="26"/>
    </row>
    <row r="45" spans="2:26" s="136" customFormat="1" ht="14.25" customHeight="1" x14ac:dyDescent="0.25">
      <c r="H45" s="220"/>
      <c r="I45" s="133"/>
      <c r="J45" s="134"/>
      <c r="K45" s="213" t="s">
        <v>80</v>
      </c>
      <c r="T45" s="135"/>
    </row>
    <row r="46" spans="2:26" ht="20.100000000000001" customHeight="1" x14ac:dyDescent="0.25">
      <c r="B46" s="76" t="s">
        <v>72</v>
      </c>
      <c r="C46" s="76"/>
      <c r="D46" s="77"/>
      <c r="E46" s="78"/>
      <c r="F46" s="79" t="s">
        <v>50</v>
      </c>
      <c r="G46" s="78" t="s">
        <v>20</v>
      </c>
      <c r="H46" s="80">
        <f xml:space="preserve"> 1000*(SUM(H38:H43))/G3</f>
        <v>266.08187134502924</v>
      </c>
      <c r="I46" s="25"/>
      <c r="J46" s="26"/>
      <c r="K46" s="71" t="s">
        <v>52</v>
      </c>
      <c r="L46" s="321" t="s">
        <v>53</v>
      </c>
      <c r="M46" s="322"/>
      <c r="N46" s="321" t="s">
        <v>54</v>
      </c>
      <c r="O46" s="323"/>
      <c r="P46" s="322"/>
      <c r="Q46" s="71" t="s">
        <v>55</v>
      </c>
      <c r="R46" s="81"/>
      <c r="S46" s="71" t="s">
        <v>73</v>
      </c>
    </row>
    <row r="47" spans="2:26" ht="20.100000000000001" customHeight="1" x14ac:dyDescent="0.25">
      <c r="B47" s="307"/>
      <c r="C47" s="307"/>
      <c r="D47" s="227"/>
      <c r="E47" s="227"/>
      <c r="F47" s="217"/>
      <c r="G47" s="105"/>
      <c r="H47" s="106"/>
      <c r="I47" s="107"/>
      <c r="J47" s="26"/>
      <c r="K47" s="228"/>
      <c r="L47" s="285"/>
      <c r="M47" s="285"/>
      <c r="N47" s="308" t="str">
        <f>IF(K47*L47&gt;0,K47*L47,"")</f>
        <v/>
      </c>
      <c r="O47" s="308"/>
      <c r="P47" s="229" t="s">
        <v>19</v>
      </c>
      <c r="Q47" s="228"/>
      <c r="R47" s="40" t="s">
        <v>20</v>
      </c>
      <c r="S47" s="34" t="str">
        <f>IF(((K47*L47*Q47)/$G$3)&gt;0,((K47*L47*Q47)/$G$3),"")</f>
        <v/>
      </c>
    </row>
    <row r="48" spans="2:26" ht="20.100000000000001" customHeight="1" x14ac:dyDescent="0.25">
      <c r="B48" s="307"/>
      <c r="C48" s="307"/>
      <c r="D48" s="227"/>
      <c r="E48" s="227"/>
      <c r="F48" s="227"/>
      <c r="G48" s="108"/>
      <c r="H48" s="106"/>
      <c r="I48" s="107"/>
      <c r="J48" s="26"/>
      <c r="K48" s="228"/>
      <c r="L48" s="285"/>
      <c r="M48" s="285"/>
      <c r="N48" s="308" t="str">
        <f>IF(K48*L48&gt;0,K48*L48,"")</f>
        <v/>
      </c>
      <c r="O48" s="308"/>
      <c r="P48" s="229" t="s">
        <v>19</v>
      </c>
      <c r="Q48" s="228"/>
      <c r="R48" s="40" t="s">
        <v>20</v>
      </c>
      <c r="S48" s="34" t="str">
        <f>IF(((K48*L48*Q48)/$G$3)&gt;0,((K48*L48*Q48)/$G$3),"")</f>
        <v/>
      </c>
    </row>
    <row r="49" spans="1:52" ht="20.100000000000001" customHeight="1" x14ac:dyDescent="0.25">
      <c r="B49" s="307"/>
      <c r="C49" s="307"/>
      <c r="D49" s="227"/>
      <c r="E49" s="227"/>
      <c r="F49" s="227"/>
      <c r="G49" s="105"/>
      <c r="H49" s="106"/>
      <c r="I49" s="107"/>
      <c r="J49" s="26"/>
      <c r="K49" s="228"/>
      <c r="L49" s="285"/>
      <c r="M49" s="285"/>
      <c r="N49" s="308" t="str">
        <f>IF(K49*L49&gt;0,K49*L49,"")</f>
        <v/>
      </c>
      <c r="O49" s="308"/>
      <c r="P49" s="229" t="s">
        <v>19</v>
      </c>
      <c r="Q49" s="228"/>
      <c r="R49" s="40" t="s">
        <v>20</v>
      </c>
      <c r="S49" s="34" t="str">
        <f>IF(((K49*L49*Q49)/$G$3)&gt;0,((K49*L49*Q49)/$G$3),"")</f>
        <v/>
      </c>
    </row>
    <row r="50" spans="1:52" ht="16.5" customHeight="1" x14ac:dyDescent="0.25">
      <c r="B50" s="309"/>
      <c r="C50" s="309"/>
      <c r="D50" s="309"/>
      <c r="E50" s="309"/>
      <c r="F50" s="309"/>
      <c r="G50" s="102"/>
      <c r="H50" s="104"/>
      <c r="I50" s="25"/>
      <c r="J50" s="26"/>
      <c r="K50" s="310" t="s">
        <v>62</v>
      </c>
      <c r="L50" s="310"/>
      <c r="M50" s="310"/>
      <c r="N50" s="310"/>
      <c r="O50" s="310"/>
      <c r="P50" s="311"/>
      <c r="Q50" s="43" t="s">
        <v>56</v>
      </c>
      <c r="R50" s="45" t="s">
        <v>20</v>
      </c>
      <c r="S50" s="44">
        <f>SUM(S47:S49)</f>
        <v>0</v>
      </c>
    </row>
    <row r="51" spans="1:52" ht="12.75" customHeight="1" x14ac:dyDescent="0.25">
      <c r="B51" s="230"/>
      <c r="C51" s="230"/>
      <c r="D51" s="230"/>
      <c r="E51" s="230"/>
      <c r="F51" s="230"/>
      <c r="G51" s="102"/>
      <c r="H51" s="104"/>
      <c r="I51" s="25"/>
      <c r="J51" s="26"/>
      <c r="K51" s="306" t="s">
        <v>69</v>
      </c>
      <c r="L51" s="306"/>
      <c r="M51" s="306"/>
      <c r="N51" s="306"/>
      <c r="O51" s="306"/>
      <c r="P51" s="306"/>
      <c r="S51" s="189">
        <f>S50*G3</f>
        <v>0</v>
      </c>
    </row>
    <row r="52" spans="1:52" ht="6.75" customHeight="1" x14ac:dyDescent="0.25">
      <c r="B52" s="142"/>
      <c r="C52" s="143"/>
      <c r="D52" s="143"/>
      <c r="E52" s="143"/>
      <c r="F52" s="143"/>
      <c r="G52" s="26"/>
      <c r="H52" s="74"/>
      <c r="I52" s="25"/>
      <c r="J52" s="26"/>
      <c r="K52" s="82"/>
      <c r="Q52" s="74"/>
    </row>
    <row r="53" spans="1:52" ht="9" customHeight="1" x14ac:dyDescent="0.25">
      <c r="B53" s="312" t="s">
        <v>63</v>
      </c>
      <c r="C53" s="313"/>
      <c r="D53" s="313"/>
      <c r="E53" s="314"/>
      <c r="F53" s="314"/>
      <c r="G53" s="314"/>
      <c r="H53" s="315">
        <f>H35+H46+H6</f>
        <v>5038.5818713450299</v>
      </c>
      <c r="I53" s="83"/>
      <c r="J53" s="64"/>
      <c r="K53" s="312" t="s">
        <v>64</v>
      </c>
      <c r="L53" s="314"/>
      <c r="M53" s="314"/>
      <c r="N53" s="314"/>
      <c r="O53" s="233"/>
      <c r="P53" s="317" t="s">
        <v>65</v>
      </c>
      <c r="Q53" s="317"/>
      <c r="R53" s="328" t="s">
        <v>20</v>
      </c>
      <c r="S53" s="315">
        <f>S20+S32+S41+S50+S6</f>
        <v>5029.394736842105</v>
      </c>
    </row>
    <row r="54" spans="1:52" ht="19.5" customHeight="1" x14ac:dyDescent="0.25">
      <c r="B54" s="313"/>
      <c r="C54" s="313"/>
      <c r="D54" s="313"/>
      <c r="E54" s="314"/>
      <c r="F54" s="314"/>
      <c r="G54" s="314"/>
      <c r="H54" s="316"/>
      <c r="I54" s="83"/>
      <c r="J54" s="64"/>
      <c r="K54" s="314"/>
      <c r="L54" s="314"/>
      <c r="M54" s="314"/>
      <c r="N54" s="314"/>
      <c r="O54" s="233"/>
      <c r="P54" s="317"/>
      <c r="Q54" s="317"/>
      <c r="R54" s="329"/>
      <c r="S54" s="316"/>
      <c r="T54" s="10"/>
      <c r="U54" s="243"/>
      <c r="V54" s="243"/>
    </row>
    <row r="55" spans="1:52" ht="13.5" customHeight="1" x14ac:dyDescent="0.25">
      <c r="B55" s="211"/>
      <c r="C55" s="211" t="s">
        <v>77</v>
      </c>
      <c r="D55" s="211"/>
      <c r="E55" s="211"/>
      <c r="F55" s="211"/>
      <c r="G55" s="211"/>
      <c r="H55" s="189">
        <f>H53*G3</f>
        <v>861597.50000000012</v>
      </c>
      <c r="L55" s="210"/>
      <c r="M55" s="333" t="s">
        <v>78</v>
      </c>
      <c r="N55" s="333"/>
      <c r="O55" s="333"/>
      <c r="P55" s="333"/>
      <c r="Q55" s="333"/>
      <c r="R55" s="333"/>
      <c r="S55" s="189">
        <f>S53*G3</f>
        <v>860026.5</v>
      </c>
      <c r="V55" s="243"/>
    </row>
    <row r="56" spans="1:52" s="74" customFormat="1" ht="15.75" hidden="1" x14ac:dyDescent="0.25">
      <c r="A56" s="145"/>
      <c r="B56" s="90"/>
      <c r="C56" s="90"/>
      <c r="D56" s="90"/>
      <c r="E56" s="90"/>
      <c r="F56" s="90"/>
      <c r="G56" s="91"/>
      <c r="H56" s="92"/>
      <c r="I56" s="92"/>
      <c r="J56" s="91"/>
      <c r="K56" s="93"/>
      <c r="L56" s="94"/>
      <c r="M56" s="94"/>
      <c r="N56" s="95"/>
      <c r="O56" s="95"/>
      <c r="P56" s="96"/>
      <c r="Q56" s="97"/>
      <c r="R56" s="98"/>
      <c r="S56" s="93"/>
      <c r="T56" s="99"/>
      <c r="U56" s="99"/>
      <c r="V56" s="99"/>
      <c r="W56" s="99"/>
      <c r="X56" s="99"/>
      <c r="Y56" s="99"/>
      <c r="Z56" s="99"/>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row>
    <row r="57" spans="1:52" s="74" customFormat="1" ht="9.75" customHeight="1" x14ac:dyDescent="0.25">
      <c r="A57" s="145"/>
      <c r="B57" s="90"/>
      <c r="C57" s="90"/>
      <c r="D57" s="90"/>
      <c r="E57" s="90"/>
      <c r="F57" s="90"/>
      <c r="G57" s="91"/>
      <c r="H57" s="92"/>
      <c r="I57" s="92"/>
      <c r="J57" s="91"/>
      <c r="K57" s="93"/>
      <c r="L57" s="94"/>
      <c r="M57" s="94"/>
      <c r="N57" s="95"/>
      <c r="O57" s="95"/>
      <c r="P57" s="96"/>
      <c r="Q57" s="97"/>
      <c r="R57" s="98"/>
      <c r="S57" s="93"/>
      <c r="T57" s="99"/>
      <c r="U57" s="99"/>
      <c r="V57" s="99"/>
      <c r="W57" s="99"/>
      <c r="X57" s="99"/>
      <c r="Y57" s="99"/>
      <c r="Z57" s="99"/>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row>
    <row r="58" spans="1:52" s="139" customFormat="1" ht="23.25" customHeight="1" x14ac:dyDescent="0.25">
      <c r="A58" s="146"/>
      <c r="B58" s="337"/>
      <c r="C58" s="338"/>
      <c r="D58" s="338"/>
      <c r="E58" s="338"/>
      <c r="F58" s="338"/>
      <c r="G58" s="84"/>
      <c r="H58" s="88" t="str">
        <f>IF(L58&lt;0,"deficit of","Surplus")</f>
        <v>Surplus</v>
      </c>
      <c r="I58" s="86"/>
      <c r="J58" s="86" t="s">
        <v>57</v>
      </c>
      <c r="K58" s="87"/>
      <c r="L58" s="339">
        <f>(H53-S53)</f>
        <v>9.1871345029248914</v>
      </c>
      <c r="M58" s="339"/>
      <c r="N58" s="87" t="s">
        <v>58</v>
      </c>
      <c r="O58" s="88"/>
      <c r="P58" s="85"/>
      <c r="Q58" s="85" t="s">
        <v>59</v>
      </c>
      <c r="R58" s="85"/>
      <c r="S58" s="85"/>
      <c r="T58" s="138"/>
      <c r="U58" s="138"/>
      <c r="V58" s="252"/>
      <c r="W58" s="138"/>
      <c r="X58" s="138"/>
      <c r="Y58" s="138"/>
      <c r="Z58" s="138"/>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row>
    <row r="59" spans="1:52" s="139" customFormat="1" ht="23.25" customHeight="1" x14ac:dyDescent="0.25">
      <c r="A59" s="138"/>
      <c r="B59" s="190"/>
      <c r="C59" s="190" t="s">
        <v>74</v>
      </c>
      <c r="D59" s="190"/>
      <c r="E59" s="190"/>
      <c r="F59" s="190"/>
      <c r="G59" s="190"/>
      <c r="H59" s="190" t="str">
        <f>H58</f>
        <v>Surplus</v>
      </c>
      <c r="I59" s="190"/>
      <c r="J59" s="190" t="s">
        <v>57</v>
      </c>
      <c r="K59" s="190"/>
      <c r="L59" s="340">
        <f>(L58*G3)/1000</f>
        <v>1.5710000000001565</v>
      </c>
      <c r="M59" s="340"/>
      <c r="N59" s="191" t="s">
        <v>75</v>
      </c>
      <c r="R59" s="138"/>
      <c r="S59" s="138"/>
      <c r="T59" s="138"/>
      <c r="U59" s="138"/>
      <c r="V59" s="138"/>
      <c r="W59" s="138"/>
      <c r="X59" s="138"/>
      <c r="Y59" s="138"/>
      <c r="Z59" s="138"/>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row>
    <row r="60" spans="1:52" s="74" customFormat="1" ht="15" x14ac:dyDescent="0.25">
      <c r="A60" s="145"/>
      <c r="B60" s="89"/>
      <c r="C60" s="89"/>
      <c r="D60" s="89"/>
      <c r="E60" s="89"/>
      <c r="F60" s="140"/>
      <c r="G60" s="89"/>
      <c r="H60" s="89"/>
      <c r="I60" s="89"/>
      <c r="J60" s="89"/>
      <c r="K60" s="89"/>
      <c r="L60" s="89"/>
      <c r="M60" s="89"/>
      <c r="N60" s="89"/>
      <c r="O60" s="89"/>
      <c r="P60" s="89"/>
      <c r="Q60" s="89"/>
      <c r="R60" s="89"/>
      <c r="S60" s="89"/>
      <c r="T60" s="99"/>
      <c r="U60" s="99"/>
      <c r="V60" s="99"/>
      <c r="W60" s="99"/>
      <c r="X60" s="99"/>
      <c r="Y60" s="99"/>
      <c r="Z60" s="99"/>
      <c r="AA60" s="99"/>
      <c r="AB60" s="99"/>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1:52" s="74" customFormat="1" ht="9" customHeight="1" x14ac:dyDescent="0.25">
      <c r="A61" s="145"/>
      <c r="B61" s="89"/>
      <c r="C61" s="89"/>
      <c r="D61" s="89"/>
      <c r="E61" s="89"/>
      <c r="F61" s="89"/>
      <c r="G61" s="89"/>
      <c r="H61" s="89"/>
      <c r="I61" s="89"/>
      <c r="J61" s="89"/>
      <c r="K61" s="89"/>
      <c r="L61" s="89"/>
      <c r="M61" s="89"/>
      <c r="N61" s="89"/>
      <c r="O61" s="89"/>
      <c r="P61" s="89"/>
      <c r="Q61" s="89"/>
      <c r="R61" s="89"/>
      <c r="S61" s="89"/>
      <c r="T61" s="99"/>
      <c r="U61" s="99"/>
      <c r="V61" s="99"/>
      <c r="W61" s="99"/>
      <c r="X61" s="99"/>
      <c r="Y61" s="99"/>
      <c r="Z61" s="99"/>
      <c r="AA61" s="99"/>
      <c r="AB61" s="99"/>
      <c r="AC61" s="3"/>
      <c r="AD61" s="3"/>
      <c r="AE61" s="3"/>
      <c r="AF61" s="3"/>
      <c r="AG61" s="3"/>
      <c r="AH61" s="3"/>
      <c r="AI61" s="3"/>
      <c r="AJ61" s="3"/>
      <c r="AK61" s="3"/>
      <c r="AL61" s="3"/>
      <c r="AM61" s="3"/>
      <c r="AN61" s="3"/>
      <c r="AO61" s="3"/>
      <c r="AP61" s="3"/>
      <c r="AQ61" s="3"/>
      <c r="AR61" s="3"/>
      <c r="AS61" s="3"/>
      <c r="AT61" s="3"/>
      <c r="AU61" s="3"/>
      <c r="AV61" s="3"/>
      <c r="AW61" s="3"/>
      <c r="AX61" s="3"/>
      <c r="AY61" s="3"/>
      <c r="AZ61" s="3"/>
    </row>
    <row r="62" spans="1:52" s="74" customFormat="1" ht="15" x14ac:dyDescent="0.25">
      <c r="A62" s="145"/>
      <c r="B62" s="89"/>
      <c r="C62" s="89"/>
      <c r="D62" s="89"/>
      <c r="E62" s="89"/>
      <c r="F62" s="89"/>
      <c r="G62" s="89"/>
      <c r="H62" s="89"/>
      <c r="I62" s="89"/>
      <c r="J62" s="89"/>
      <c r="K62" s="89"/>
      <c r="L62" s="89"/>
      <c r="M62" s="89"/>
      <c r="N62" s="89"/>
      <c r="O62" s="89"/>
      <c r="P62" s="89"/>
      <c r="Q62" s="89"/>
      <c r="R62" s="89"/>
      <c r="S62" s="89"/>
      <c r="T62" s="99"/>
      <c r="U62" s="99"/>
      <c r="V62" s="99"/>
      <c r="W62" s="99"/>
      <c r="X62" s="99"/>
      <c r="Y62" s="99"/>
      <c r="Z62" s="99"/>
      <c r="AA62" s="99"/>
      <c r="AB62" s="99"/>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1:52" s="74" customFormat="1" ht="15" x14ac:dyDescent="0.25">
      <c r="A63" s="145"/>
      <c r="B63" s="109"/>
      <c r="C63" s="110"/>
      <c r="D63" s="110"/>
      <c r="E63" s="110"/>
      <c r="F63" s="110"/>
      <c r="G63" s="110"/>
      <c r="H63" s="110"/>
      <c r="I63" s="111"/>
      <c r="J63" s="111"/>
      <c r="K63" s="112"/>
      <c r="L63" s="112"/>
      <c r="M63" s="225"/>
      <c r="N63" s="225"/>
      <c r="O63" s="225"/>
      <c r="P63" s="225"/>
      <c r="Q63" s="225"/>
      <c r="R63" s="225"/>
      <c r="S63" s="225"/>
      <c r="T63" s="99"/>
      <c r="U63" s="99"/>
      <c r="V63" s="99"/>
      <c r="W63" s="99"/>
      <c r="X63" s="99"/>
      <c r="Y63" s="99"/>
      <c r="Z63" s="99"/>
      <c r="AA63" s="99"/>
      <c r="AB63" s="99"/>
      <c r="AC63" s="3"/>
      <c r="AD63" s="3"/>
      <c r="AE63" s="3"/>
      <c r="AF63" s="3"/>
      <c r="AG63" s="3"/>
      <c r="AH63" s="3"/>
      <c r="AI63" s="3"/>
      <c r="AJ63" s="3"/>
      <c r="AK63" s="3"/>
      <c r="AL63" s="3"/>
      <c r="AM63" s="3"/>
      <c r="AN63" s="3"/>
      <c r="AO63" s="3"/>
      <c r="AP63" s="3"/>
      <c r="AQ63" s="3"/>
      <c r="AR63" s="3"/>
      <c r="AS63" s="3"/>
      <c r="AT63" s="3"/>
      <c r="AU63" s="3"/>
      <c r="AV63" s="3"/>
      <c r="AW63" s="3"/>
      <c r="AX63" s="3"/>
      <c r="AY63" s="3"/>
      <c r="AZ63" s="3"/>
    </row>
    <row r="64" spans="1:52" s="74" customFormat="1" ht="15" x14ac:dyDescent="0.25">
      <c r="A64" s="145"/>
      <c r="B64" s="334"/>
      <c r="C64" s="334"/>
      <c r="D64" s="334"/>
      <c r="E64" s="334"/>
      <c r="F64" s="334"/>
      <c r="G64" s="334"/>
      <c r="H64" s="334"/>
      <c r="I64" s="334"/>
      <c r="J64" s="334"/>
      <c r="K64" s="334"/>
      <c r="L64" s="334"/>
      <c r="M64" s="334"/>
      <c r="N64" s="334"/>
      <c r="O64" s="334"/>
      <c r="P64" s="334"/>
      <c r="Q64" s="334"/>
      <c r="R64" s="334"/>
      <c r="S64" s="334"/>
      <c r="T64" s="99"/>
      <c r="U64" s="99"/>
      <c r="V64" s="99"/>
      <c r="W64" s="99"/>
      <c r="X64" s="99"/>
      <c r="Y64" s="99"/>
      <c r="Z64" s="99"/>
      <c r="AA64" s="99"/>
      <c r="AB64" s="99"/>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74" customFormat="1" ht="15" x14ac:dyDescent="0.25">
      <c r="A65" s="145"/>
      <c r="B65" s="334"/>
      <c r="C65" s="334"/>
      <c r="D65" s="334"/>
      <c r="E65" s="334"/>
      <c r="F65" s="334"/>
      <c r="G65" s="334"/>
      <c r="H65" s="334"/>
      <c r="I65" s="334"/>
      <c r="J65" s="334"/>
      <c r="K65" s="334"/>
      <c r="L65" s="334"/>
      <c r="M65" s="334"/>
      <c r="N65" s="334"/>
      <c r="O65" s="334"/>
      <c r="P65" s="334"/>
      <c r="Q65" s="334"/>
      <c r="R65" s="334"/>
      <c r="S65" s="334"/>
      <c r="T65" s="99"/>
      <c r="U65" s="99"/>
      <c r="V65" s="99"/>
      <c r="W65" s="99"/>
      <c r="X65" s="99"/>
      <c r="Y65" s="99"/>
      <c r="Z65" s="99"/>
      <c r="AA65" s="99"/>
      <c r="AB65" s="99"/>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74" customFormat="1" ht="15" x14ac:dyDescent="0.25">
      <c r="A66" s="145"/>
      <c r="B66" s="334"/>
      <c r="C66" s="334"/>
      <c r="D66" s="334"/>
      <c r="E66" s="334"/>
      <c r="F66" s="334"/>
      <c r="G66" s="334"/>
      <c r="H66" s="334"/>
      <c r="I66" s="334"/>
      <c r="J66" s="334"/>
      <c r="K66" s="334"/>
      <c r="L66" s="334"/>
      <c r="M66" s="334"/>
      <c r="N66" s="334"/>
      <c r="O66" s="334"/>
      <c r="P66" s="334"/>
      <c r="Q66" s="334"/>
      <c r="R66" s="334"/>
      <c r="S66" s="334"/>
      <c r="T66" s="99"/>
      <c r="U66" s="99"/>
      <c r="V66" s="99"/>
      <c r="W66" s="99"/>
      <c r="X66" s="99"/>
      <c r="Y66" s="99"/>
      <c r="Z66" s="99"/>
      <c r="AA66" s="99"/>
      <c r="AB66" s="99"/>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s="74" customFormat="1" ht="15" x14ac:dyDescent="0.25">
      <c r="A67" s="145"/>
      <c r="B67" s="334"/>
      <c r="C67" s="334"/>
      <c r="D67" s="334"/>
      <c r="E67" s="334"/>
      <c r="F67" s="334"/>
      <c r="G67" s="334"/>
      <c r="H67" s="334"/>
      <c r="I67" s="334"/>
      <c r="J67" s="334"/>
      <c r="K67" s="334"/>
      <c r="L67" s="334"/>
      <c r="M67" s="334"/>
      <c r="N67" s="334"/>
      <c r="O67" s="334"/>
      <c r="P67" s="334"/>
      <c r="Q67" s="334"/>
      <c r="R67" s="334"/>
      <c r="S67" s="334"/>
      <c r="T67" s="99"/>
      <c r="U67" s="99"/>
      <c r="V67" s="99"/>
      <c r="W67" s="99"/>
      <c r="X67" s="99"/>
      <c r="Y67" s="99"/>
      <c r="Z67" s="99"/>
      <c r="AA67" s="99"/>
      <c r="AB67" s="99"/>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s="74" customFormat="1" ht="15" x14ac:dyDescent="0.25">
      <c r="A68" s="145"/>
      <c r="B68" s="334"/>
      <c r="C68" s="334"/>
      <c r="D68" s="334"/>
      <c r="E68" s="334"/>
      <c r="F68" s="334"/>
      <c r="G68" s="334"/>
      <c r="H68" s="334"/>
      <c r="I68" s="334"/>
      <c r="J68" s="334"/>
      <c r="K68" s="334"/>
      <c r="L68" s="334"/>
      <c r="M68" s="334"/>
      <c r="N68" s="334"/>
      <c r="O68" s="334"/>
      <c r="P68" s="334"/>
      <c r="Q68" s="334"/>
      <c r="R68" s="334"/>
      <c r="S68" s="334"/>
      <c r="T68" s="99"/>
      <c r="U68" s="99"/>
      <c r="V68" s="99"/>
      <c r="W68" s="99"/>
      <c r="X68" s="99"/>
      <c r="Y68" s="99"/>
      <c r="Z68" s="99"/>
      <c r="AA68" s="99"/>
      <c r="AB68" s="99"/>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1:52" s="74" customFormat="1" ht="15" x14ac:dyDescent="0.25">
      <c r="A69" s="145"/>
      <c r="B69" s="334"/>
      <c r="C69" s="334"/>
      <c r="D69" s="334"/>
      <c r="E69" s="334"/>
      <c r="F69" s="334"/>
      <c r="G69" s="334"/>
      <c r="H69" s="334"/>
      <c r="I69" s="334"/>
      <c r="J69" s="334"/>
      <c r="K69" s="334"/>
      <c r="L69" s="334"/>
      <c r="M69" s="334"/>
      <c r="N69" s="334"/>
      <c r="O69" s="334"/>
      <c r="P69" s="334"/>
      <c r="Q69" s="334"/>
      <c r="R69" s="334"/>
      <c r="S69" s="334"/>
      <c r="T69" s="99"/>
      <c r="U69" s="99"/>
      <c r="V69" s="99"/>
      <c r="W69" s="99"/>
      <c r="X69" s="99"/>
      <c r="Y69" s="99"/>
      <c r="Z69" s="99"/>
      <c r="AA69" s="99"/>
      <c r="AB69" s="99"/>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1:52" s="74" customFormat="1" ht="15" x14ac:dyDescent="0.25">
      <c r="A70" s="145"/>
      <c r="B70" s="226"/>
      <c r="C70" s="226"/>
      <c r="D70" s="226"/>
      <c r="E70" s="226"/>
      <c r="F70" s="226"/>
      <c r="G70" s="226"/>
      <c r="H70" s="226"/>
      <c r="I70" s="226"/>
      <c r="J70" s="226"/>
      <c r="K70" s="226"/>
      <c r="L70" s="226"/>
      <c r="M70" s="226"/>
      <c r="N70" s="226"/>
      <c r="O70" s="226"/>
      <c r="P70" s="226"/>
      <c r="Q70" s="226"/>
      <c r="R70" s="226"/>
      <c r="S70" s="226"/>
      <c r="T70" s="99"/>
      <c r="U70" s="99"/>
      <c r="V70" s="99"/>
      <c r="W70" s="99"/>
      <c r="X70" s="99"/>
      <c r="Y70" s="99"/>
      <c r="Z70" s="99"/>
      <c r="AA70" s="99"/>
      <c r="AB70" s="99"/>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74" customFormat="1" ht="23.25" customHeight="1" x14ac:dyDescent="0.25">
      <c r="A71" s="145"/>
      <c r="C71" s="109"/>
      <c r="D71" s="109"/>
      <c r="E71" s="109"/>
      <c r="F71" s="109"/>
      <c r="G71" s="109"/>
      <c r="H71" s="109"/>
      <c r="I71" s="111"/>
      <c r="J71" s="111"/>
      <c r="K71" s="113"/>
      <c r="L71" s="113"/>
      <c r="M71" s="225"/>
      <c r="N71" s="201"/>
      <c r="O71" s="201"/>
      <c r="P71" s="201"/>
      <c r="Q71" s="201"/>
      <c r="R71" s="201"/>
      <c r="S71" s="201"/>
      <c r="T71" s="99"/>
      <c r="U71" s="99"/>
      <c r="V71" s="99"/>
      <c r="W71" s="99"/>
      <c r="X71" s="99"/>
      <c r="Y71" s="99"/>
      <c r="Z71" s="99"/>
      <c r="AA71" s="99"/>
      <c r="AB71" s="99"/>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52" s="74" customFormat="1" ht="23.25" customHeight="1" x14ac:dyDescent="0.25">
      <c r="A72" s="145"/>
      <c r="B72" s="109"/>
      <c r="C72" s="109"/>
      <c r="D72" s="109"/>
      <c r="E72" s="109"/>
      <c r="F72" s="109"/>
      <c r="G72" s="109"/>
      <c r="H72" s="109"/>
      <c r="I72" s="111"/>
      <c r="J72" s="111"/>
      <c r="K72" s="113"/>
      <c r="L72" s="113"/>
      <c r="M72" s="225"/>
      <c r="N72" s="201"/>
      <c r="O72" s="201"/>
      <c r="P72" s="201"/>
      <c r="Q72" s="201"/>
      <c r="R72" s="201"/>
      <c r="S72" s="201"/>
      <c r="T72" s="99"/>
      <c r="U72" s="99"/>
      <c r="V72" s="99"/>
      <c r="W72" s="99"/>
      <c r="X72" s="99"/>
      <c r="Y72" s="99"/>
      <c r="Z72" s="99"/>
      <c r="AA72" s="99"/>
      <c r="AB72" s="99"/>
      <c r="AC72" s="3"/>
      <c r="AD72" s="3"/>
      <c r="AE72" s="3"/>
      <c r="AF72" s="3"/>
      <c r="AG72" s="3"/>
      <c r="AH72" s="3"/>
      <c r="AI72" s="3"/>
      <c r="AJ72" s="3"/>
      <c r="AK72" s="3"/>
      <c r="AL72" s="3"/>
      <c r="AM72" s="3"/>
      <c r="AN72" s="3"/>
      <c r="AO72" s="3"/>
      <c r="AP72" s="3"/>
      <c r="AQ72" s="3"/>
      <c r="AR72" s="3"/>
      <c r="AS72" s="3"/>
      <c r="AT72" s="3"/>
      <c r="AU72" s="3"/>
      <c r="AV72" s="3"/>
      <c r="AW72" s="3"/>
      <c r="AX72" s="3"/>
      <c r="AY72" s="3"/>
      <c r="AZ72" s="3"/>
    </row>
    <row r="73" spans="1:52" s="74" customFormat="1" ht="23.25" customHeight="1" x14ac:dyDescent="0.25">
      <c r="A73" s="145"/>
      <c r="B73" s="109"/>
      <c r="C73" s="109"/>
      <c r="D73" s="109"/>
      <c r="E73" s="109"/>
      <c r="F73" s="109"/>
      <c r="G73" s="109"/>
      <c r="H73" s="109"/>
      <c r="I73" s="111"/>
      <c r="J73" s="111"/>
      <c r="K73" s="113"/>
      <c r="L73" s="113"/>
      <c r="M73" s="225"/>
      <c r="N73" s="201"/>
      <c r="O73" s="201"/>
      <c r="P73" s="201"/>
      <c r="Q73" s="201"/>
      <c r="R73" s="201"/>
      <c r="S73" s="201"/>
      <c r="T73" s="99"/>
      <c r="U73" s="99"/>
      <c r="V73" s="99"/>
      <c r="W73" s="99"/>
      <c r="X73" s="99"/>
      <c r="Y73" s="99"/>
      <c r="Z73" s="99"/>
      <c r="AA73" s="99"/>
      <c r="AB73" s="99"/>
      <c r="AC73" s="3"/>
      <c r="AD73" s="3"/>
      <c r="AE73" s="3"/>
      <c r="AF73" s="3"/>
      <c r="AG73" s="3"/>
      <c r="AH73" s="3"/>
      <c r="AI73" s="3"/>
      <c r="AJ73" s="3"/>
      <c r="AK73" s="3"/>
      <c r="AL73" s="3"/>
      <c r="AM73" s="3"/>
      <c r="AN73" s="3"/>
      <c r="AO73" s="3"/>
      <c r="AP73" s="3"/>
      <c r="AQ73" s="3"/>
      <c r="AR73" s="3"/>
      <c r="AS73" s="3"/>
      <c r="AT73" s="3"/>
      <c r="AU73" s="3"/>
      <c r="AV73" s="3"/>
      <c r="AW73" s="3"/>
      <c r="AX73" s="3"/>
      <c r="AY73" s="3"/>
      <c r="AZ73" s="3"/>
    </row>
    <row r="74" spans="1:52" s="74" customFormat="1" ht="23.25" customHeight="1" x14ac:dyDescent="0.25">
      <c r="A74" s="145"/>
      <c r="B74" s="109"/>
      <c r="C74" s="109"/>
      <c r="D74" s="109"/>
      <c r="E74" s="109"/>
      <c r="F74" s="109"/>
      <c r="G74" s="109"/>
      <c r="H74" s="109"/>
      <c r="I74" s="111"/>
      <c r="J74" s="111"/>
      <c r="K74" s="113"/>
      <c r="L74" s="113"/>
      <c r="M74" s="225"/>
      <c r="N74" s="201"/>
      <c r="O74" s="201"/>
      <c r="P74" s="201"/>
      <c r="Q74" s="201"/>
      <c r="R74" s="201"/>
      <c r="S74" s="201"/>
      <c r="T74" s="99"/>
      <c r="U74" s="99"/>
      <c r="V74" s="99"/>
      <c r="W74" s="99"/>
      <c r="X74" s="99"/>
      <c r="Y74" s="99"/>
      <c r="Z74" s="99"/>
      <c r="AA74" s="99"/>
      <c r="AB74" s="99"/>
      <c r="AC74" s="3"/>
      <c r="AD74" s="3"/>
      <c r="AE74" s="3"/>
      <c r="AF74" s="3"/>
      <c r="AG74" s="3"/>
      <c r="AH74" s="3"/>
      <c r="AI74" s="3"/>
      <c r="AJ74" s="3"/>
      <c r="AK74" s="3"/>
      <c r="AL74" s="3"/>
      <c r="AM74" s="3"/>
      <c r="AN74" s="3"/>
      <c r="AO74" s="3"/>
      <c r="AP74" s="3"/>
      <c r="AQ74" s="3"/>
      <c r="AR74" s="3"/>
      <c r="AS74" s="3"/>
      <c r="AT74" s="3"/>
      <c r="AU74" s="3"/>
      <c r="AV74" s="3"/>
      <c r="AW74" s="3"/>
      <c r="AX74" s="3"/>
      <c r="AY74" s="3"/>
      <c r="AZ74" s="3"/>
    </row>
    <row r="75" spans="1:52" s="74" customFormat="1" ht="23.25" customHeight="1" x14ac:dyDescent="0.25">
      <c r="A75" s="145"/>
      <c r="B75" s="109"/>
      <c r="C75" s="109"/>
      <c r="D75" s="109"/>
      <c r="E75" s="109"/>
      <c r="F75" s="109"/>
      <c r="G75" s="109"/>
      <c r="H75" s="109"/>
      <c r="I75" s="111"/>
      <c r="J75" s="111"/>
      <c r="K75" s="113"/>
      <c r="L75" s="113"/>
      <c r="M75" s="225"/>
      <c r="N75" s="201"/>
      <c r="O75" s="201"/>
      <c r="P75" s="201"/>
      <c r="Q75" s="201"/>
      <c r="R75" s="201"/>
      <c r="S75" s="201"/>
      <c r="T75" s="99"/>
      <c r="U75" s="99"/>
      <c r="V75" s="99"/>
      <c r="W75" s="99"/>
      <c r="X75" s="99"/>
      <c r="Y75" s="99"/>
      <c r="Z75" s="99"/>
      <c r="AA75" s="99"/>
      <c r="AB75" s="99"/>
      <c r="AC75" s="3"/>
      <c r="AD75" s="3"/>
      <c r="AE75" s="3"/>
      <c r="AF75" s="3"/>
      <c r="AG75" s="3"/>
      <c r="AH75" s="3"/>
      <c r="AI75" s="3"/>
      <c r="AJ75" s="3"/>
      <c r="AK75" s="3"/>
      <c r="AL75" s="3"/>
      <c r="AM75" s="3"/>
      <c r="AN75" s="3"/>
      <c r="AO75" s="3"/>
      <c r="AP75" s="3"/>
      <c r="AQ75" s="3"/>
      <c r="AR75" s="3"/>
      <c r="AS75" s="3"/>
      <c r="AT75" s="3"/>
      <c r="AU75" s="3"/>
      <c r="AV75" s="3"/>
      <c r="AW75" s="3"/>
      <c r="AX75" s="3"/>
      <c r="AY75" s="3"/>
      <c r="AZ75" s="3"/>
    </row>
    <row r="76" spans="1:52" s="74" customFormat="1" ht="23.25" customHeight="1" x14ac:dyDescent="0.25">
      <c r="A76" s="145"/>
      <c r="B76" s="109"/>
      <c r="C76" s="109"/>
      <c r="D76" s="109"/>
      <c r="E76" s="109"/>
      <c r="F76" s="109"/>
      <c r="G76" s="109"/>
      <c r="H76" s="109"/>
      <c r="I76" s="111"/>
      <c r="J76" s="111"/>
      <c r="K76" s="113"/>
      <c r="L76" s="113"/>
      <c r="M76" s="225"/>
      <c r="N76" s="201"/>
      <c r="O76" s="201"/>
      <c r="P76" s="201"/>
      <c r="Q76" s="201"/>
      <c r="R76" s="201"/>
      <c r="S76" s="201"/>
      <c r="T76" s="99"/>
      <c r="U76" s="99"/>
      <c r="V76" s="99"/>
      <c r="W76" s="99"/>
      <c r="X76" s="99"/>
      <c r="Y76" s="99"/>
      <c r="Z76" s="99"/>
      <c r="AA76" s="99"/>
      <c r="AB76" s="99"/>
      <c r="AC76" s="3"/>
      <c r="AD76" s="3"/>
      <c r="AE76" s="3"/>
      <c r="AF76" s="3"/>
      <c r="AG76" s="3"/>
      <c r="AH76" s="3"/>
      <c r="AI76" s="3"/>
      <c r="AJ76" s="3"/>
      <c r="AK76" s="3"/>
      <c r="AL76" s="3"/>
      <c r="AM76" s="3"/>
      <c r="AN76" s="3"/>
      <c r="AO76" s="3"/>
      <c r="AP76" s="3"/>
      <c r="AQ76" s="3"/>
      <c r="AR76" s="3"/>
      <c r="AS76" s="3"/>
      <c r="AT76" s="3"/>
      <c r="AU76" s="3"/>
      <c r="AV76" s="3"/>
      <c r="AW76" s="3"/>
      <c r="AX76" s="3"/>
      <c r="AY76" s="3"/>
      <c r="AZ76" s="3"/>
    </row>
    <row r="77" spans="1:52" s="74" customFormat="1" ht="23.25" customHeight="1" x14ac:dyDescent="0.25">
      <c r="A77" s="145"/>
      <c r="B77" s="109"/>
      <c r="C77" s="109"/>
      <c r="D77" s="109"/>
      <c r="E77" s="109"/>
      <c r="F77" s="109"/>
      <c r="G77" s="109"/>
      <c r="H77" s="109"/>
      <c r="I77" s="111"/>
      <c r="J77" s="111"/>
      <c r="K77" s="113"/>
      <c r="L77" s="113"/>
      <c r="M77" s="225"/>
      <c r="N77" s="201"/>
      <c r="O77" s="201"/>
      <c r="P77" s="201"/>
      <c r="Q77" s="201"/>
      <c r="R77" s="201"/>
      <c r="S77" s="201"/>
      <c r="T77" s="99"/>
      <c r="U77" s="99"/>
      <c r="V77" s="99"/>
      <c r="W77" s="99"/>
      <c r="X77" s="99"/>
      <c r="Y77" s="99"/>
      <c r="Z77" s="99"/>
      <c r="AA77" s="99"/>
      <c r="AB77" s="99"/>
      <c r="AC77" s="3"/>
      <c r="AD77" s="3"/>
      <c r="AE77" s="3"/>
      <c r="AF77" s="3"/>
      <c r="AG77" s="3"/>
      <c r="AH77" s="3"/>
      <c r="AI77" s="3"/>
      <c r="AJ77" s="3"/>
      <c r="AK77" s="3"/>
      <c r="AL77" s="3"/>
      <c r="AM77" s="3"/>
      <c r="AN77" s="3"/>
      <c r="AO77" s="3"/>
      <c r="AP77" s="3"/>
      <c r="AQ77" s="3"/>
      <c r="AR77" s="3"/>
      <c r="AS77" s="3"/>
      <c r="AT77" s="3"/>
      <c r="AU77" s="3"/>
      <c r="AV77" s="3"/>
      <c r="AW77" s="3"/>
      <c r="AX77" s="3"/>
      <c r="AY77" s="3"/>
      <c r="AZ77" s="3"/>
    </row>
    <row r="78" spans="1:52" s="74" customFormat="1" ht="23.25" customHeight="1" x14ac:dyDescent="0.25">
      <c r="A78" s="145"/>
      <c r="B78" s="109"/>
      <c r="C78" s="109"/>
      <c r="D78" s="109"/>
      <c r="E78" s="109"/>
      <c r="F78" s="109"/>
      <c r="G78" s="109"/>
      <c r="H78" s="109"/>
      <c r="I78" s="111"/>
      <c r="J78" s="111"/>
      <c r="K78" s="113"/>
      <c r="L78" s="113"/>
      <c r="M78" s="225"/>
      <c r="N78" s="201"/>
      <c r="O78" s="201"/>
      <c r="P78" s="201"/>
      <c r="Q78" s="201"/>
      <c r="R78" s="201"/>
      <c r="S78" s="201"/>
      <c r="T78" s="99"/>
      <c r="U78" s="99"/>
      <c r="V78" s="99"/>
      <c r="W78" s="99"/>
      <c r="X78" s="99"/>
      <c r="Y78" s="99"/>
      <c r="Z78" s="99"/>
      <c r="AA78" s="99"/>
      <c r="AB78" s="99"/>
      <c r="AC78" s="3"/>
      <c r="AD78" s="3"/>
      <c r="AE78" s="3"/>
      <c r="AF78" s="3"/>
      <c r="AG78" s="3"/>
      <c r="AH78" s="3"/>
      <c r="AI78" s="3"/>
      <c r="AJ78" s="3"/>
      <c r="AK78" s="3"/>
      <c r="AL78" s="3"/>
      <c r="AM78" s="3"/>
      <c r="AN78" s="3"/>
      <c r="AO78" s="3"/>
      <c r="AP78" s="3"/>
      <c r="AQ78" s="3"/>
      <c r="AR78" s="3"/>
      <c r="AS78" s="3"/>
      <c r="AT78" s="3"/>
      <c r="AU78" s="3"/>
      <c r="AV78" s="3"/>
      <c r="AW78" s="3"/>
      <c r="AX78" s="3"/>
      <c r="AY78" s="3"/>
      <c r="AZ78" s="3"/>
    </row>
    <row r="79" spans="1:52" s="74" customFormat="1" ht="23.25" customHeight="1" x14ac:dyDescent="0.25">
      <c r="A79" s="145"/>
      <c r="B79" s="109"/>
      <c r="C79" s="109"/>
      <c r="D79" s="109"/>
      <c r="E79" s="109"/>
      <c r="F79" s="109"/>
      <c r="G79" s="109"/>
      <c r="H79" s="109"/>
      <c r="I79" s="111"/>
      <c r="J79" s="111"/>
      <c r="K79" s="113"/>
      <c r="L79" s="113"/>
      <c r="M79" s="225"/>
      <c r="N79" s="201"/>
      <c r="O79" s="201"/>
      <c r="P79" s="201"/>
      <c r="Q79" s="201"/>
      <c r="R79" s="201"/>
      <c r="S79" s="201"/>
      <c r="T79" s="99"/>
      <c r="U79" s="99"/>
      <c r="V79" s="99"/>
      <c r="W79" s="99"/>
      <c r="X79" s="99"/>
      <c r="Y79" s="99"/>
      <c r="Z79" s="99"/>
      <c r="AA79" s="99"/>
      <c r="AB79" s="99"/>
      <c r="AC79" s="3"/>
      <c r="AD79" s="3"/>
      <c r="AE79" s="3"/>
      <c r="AF79" s="3"/>
      <c r="AG79" s="3"/>
      <c r="AH79" s="3"/>
      <c r="AI79" s="3"/>
      <c r="AJ79" s="3"/>
      <c r="AK79" s="3"/>
      <c r="AL79" s="3"/>
      <c r="AM79" s="3"/>
      <c r="AN79" s="3"/>
      <c r="AO79" s="3"/>
      <c r="AP79" s="3"/>
      <c r="AQ79" s="3"/>
      <c r="AR79" s="3"/>
      <c r="AS79" s="3"/>
      <c r="AT79" s="3"/>
      <c r="AU79" s="3"/>
      <c r="AV79" s="3"/>
      <c r="AW79" s="3"/>
      <c r="AX79" s="3"/>
      <c r="AY79" s="3"/>
      <c r="AZ79" s="3"/>
    </row>
    <row r="80" spans="1:52" s="74" customFormat="1" ht="24.75" customHeight="1" x14ac:dyDescent="0.25">
      <c r="A80" s="137"/>
      <c r="B80" s="335" t="s">
        <v>82</v>
      </c>
      <c r="C80" s="335"/>
      <c r="D80" s="335"/>
      <c r="E80" s="335"/>
      <c r="F80" s="335"/>
      <c r="G80" s="335"/>
      <c r="H80" s="335"/>
      <c r="I80" s="335"/>
      <c r="J80" s="335"/>
      <c r="K80" s="335"/>
      <c r="L80" s="335"/>
      <c r="M80" s="335"/>
      <c r="N80" s="335"/>
      <c r="O80" s="335"/>
      <c r="P80" s="335"/>
      <c r="Q80" s="335"/>
      <c r="R80" s="335"/>
      <c r="S80" s="335"/>
      <c r="T80" s="99"/>
      <c r="U80" s="99"/>
      <c r="V80" s="99"/>
      <c r="W80" s="99"/>
      <c r="X80" s="99"/>
      <c r="Y80" s="99"/>
      <c r="Z80" s="99"/>
      <c r="AA80" s="99"/>
      <c r="AB80" s="99"/>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1:52" s="74" customFormat="1" ht="23.25" customHeight="1" x14ac:dyDescent="0.25">
      <c r="A81" s="137"/>
      <c r="B81" s="335"/>
      <c r="C81" s="335"/>
      <c r="D81" s="335"/>
      <c r="E81" s="335"/>
      <c r="F81" s="335"/>
      <c r="G81" s="335"/>
      <c r="H81" s="335"/>
      <c r="I81" s="335"/>
      <c r="J81" s="335"/>
      <c r="K81" s="335"/>
      <c r="L81" s="335"/>
      <c r="M81" s="335"/>
      <c r="N81" s="335"/>
      <c r="O81" s="335"/>
      <c r="P81" s="335"/>
      <c r="Q81" s="335"/>
      <c r="R81" s="335"/>
      <c r="S81" s="335"/>
      <c r="T81" s="99"/>
      <c r="U81" s="99"/>
      <c r="V81" s="99"/>
      <c r="W81" s="99"/>
      <c r="X81" s="99"/>
      <c r="Y81" s="99"/>
      <c r="Z81" s="99"/>
      <c r="AA81" s="99"/>
      <c r="AB81" s="99"/>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1:52" s="74" customFormat="1" ht="15" x14ac:dyDescent="0.25">
      <c r="A82" s="137"/>
      <c r="B82" s="114"/>
      <c r="C82" s="111"/>
      <c r="D82" s="111"/>
      <c r="E82" s="111"/>
      <c r="F82" s="111"/>
      <c r="G82" s="111"/>
      <c r="H82" s="111"/>
      <c r="I82" s="109"/>
      <c r="J82" s="109"/>
      <c r="K82" s="115"/>
      <c r="L82" s="114"/>
      <c r="M82" s="225"/>
      <c r="N82" s="201"/>
      <c r="O82" s="201"/>
      <c r="P82" s="201"/>
      <c r="Q82" s="201"/>
      <c r="R82" s="201"/>
      <c r="S82" s="201"/>
      <c r="T82" s="99"/>
      <c r="U82" s="99"/>
      <c r="V82" s="99"/>
      <c r="W82" s="99"/>
      <c r="X82" s="99"/>
      <c r="Y82" s="99"/>
      <c r="Z82" s="99"/>
      <c r="AA82" s="99"/>
      <c r="AB82" s="99"/>
      <c r="AC82" s="3"/>
      <c r="AD82" s="3"/>
      <c r="AE82" s="3"/>
      <c r="AF82" s="3"/>
      <c r="AG82" s="3"/>
      <c r="AH82" s="3"/>
      <c r="AI82" s="3"/>
      <c r="AJ82" s="3"/>
      <c r="AK82" s="3"/>
      <c r="AL82" s="3"/>
      <c r="AM82" s="3"/>
      <c r="AN82" s="3"/>
      <c r="AO82" s="3"/>
      <c r="AP82" s="3"/>
      <c r="AQ82" s="3"/>
      <c r="AR82" s="3"/>
      <c r="AS82" s="3"/>
      <c r="AT82" s="3"/>
      <c r="AU82" s="3"/>
      <c r="AV82" s="3"/>
      <c r="AW82" s="3"/>
      <c r="AX82" s="3"/>
      <c r="AY82" s="3"/>
      <c r="AZ82" s="3"/>
    </row>
    <row r="83" spans="1:52" s="74" customFormat="1" ht="15" x14ac:dyDescent="0.25">
      <c r="A83" s="145"/>
      <c r="B83" s="114"/>
      <c r="C83" s="114"/>
      <c r="D83" s="114"/>
      <c r="E83" s="114"/>
      <c r="F83" s="114"/>
      <c r="G83" s="114"/>
      <c r="H83" s="114"/>
      <c r="I83" s="111"/>
      <c r="J83" s="111"/>
      <c r="K83" s="114"/>
      <c r="L83" s="114"/>
      <c r="M83" s="114"/>
      <c r="N83" s="225"/>
      <c r="O83" s="225"/>
      <c r="P83" s="225"/>
      <c r="Q83" s="225"/>
      <c r="R83" s="225"/>
      <c r="S83" s="225"/>
      <c r="T83" s="99"/>
      <c r="U83" s="99"/>
      <c r="V83" s="99"/>
      <c r="W83" s="99"/>
      <c r="X83" s="99"/>
      <c r="Y83" s="99"/>
      <c r="Z83" s="99"/>
      <c r="AA83" s="99"/>
      <c r="AB83" s="99"/>
      <c r="AC83" s="3"/>
      <c r="AD83" s="3"/>
      <c r="AE83" s="3"/>
      <c r="AF83" s="3"/>
      <c r="AG83" s="3"/>
      <c r="AH83" s="3"/>
      <c r="AI83" s="3"/>
      <c r="AJ83" s="3"/>
      <c r="AK83" s="3"/>
      <c r="AL83" s="3"/>
      <c r="AM83" s="3"/>
      <c r="AN83" s="3"/>
      <c r="AO83" s="3"/>
      <c r="AP83" s="3"/>
      <c r="AQ83" s="3"/>
      <c r="AR83" s="3"/>
      <c r="AS83" s="3"/>
      <c r="AT83" s="3"/>
      <c r="AU83" s="3"/>
      <c r="AV83" s="3"/>
      <c r="AW83" s="3"/>
      <c r="AX83" s="3"/>
      <c r="AY83" s="3"/>
      <c r="AZ83" s="3"/>
    </row>
    <row r="84" spans="1:52" s="74" customFormat="1" ht="15" x14ac:dyDescent="0.25">
      <c r="A84" s="145"/>
      <c r="B84" s="116"/>
      <c r="C84" s="117"/>
      <c r="D84" s="118"/>
      <c r="E84" s="118"/>
      <c r="F84" s="114"/>
      <c r="G84" s="111"/>
      <c r="H84" s="111"/>
      <c r="I84" s="114"/>
      <c r="J84" s="114"/>
      <c r="K84" s="111"/>
      <c r="L84" s="119"/>
      <c r="M84" s="120"/>
      <c r="N84" s="222"/>
      <c r="O84" s="223"/>
      <c r="P84" s="223"/>
      <c r="Q84" s="223"/>
      <c r="R84" s="223"/>
      <c r="S84" s="223"/>
      <c r="T84" s="99"/>
      <c r="U84" s="99"/>
      <c r="V84" s="99"/>
      <c r="W84" s="99"/>
      <c r="X84" s="99"/>
      <c r="Y84" s="99"/>
      <c r="Z84" s="99"/>
      <c r="AA84" s="99"/>
      <c r="AB84" s="99"/>
      <c r="AC84" s="3"/>
      <c r="AD84" s="3"/>
      <c r="AE84" s="3"/>
      <c r="AF84" s="3"/>
      <c r="AG84" s="3"/>
      <c r="AH84" s="3"/>
      <c r="AI84" s="3"/>
      <c r="AJ84" s="3"/>
      <c r="AK84" s="3"/>
      <c r="AL84" s="3"/>
      <c r="AM84" s="3"/>
      <c r="AN84" s="3"/>
      <c r="AO84" s="3"/>
      <c r="AP84" s="3"/>
      <c r="AQ84" s="3"/>
      <c r="AR84" s="3"/>
      <c r="AS84" s="3"/>
      <c r="AT84" s="3"/>
      <c r="AU84" s="3"/>
      <c r="AV84" s="3"/>
      <c r="AW84" s="3"/>
      <c r="AX84" s="3"/>
      <c r="AY84" s="3"/>
      <c r="AZ84" s="3"/>
    </row>
    <row r="85" spans="1:52" s="74" customFormat="1" ht="15" x14ac:dyDescent="0.25">
      <c r="A85" s="145"/>
      <c r="B85" s="120"/>
      <c r="C85" s="225"/>
      <c r="D85" s="225"/>
      <c r="E85" s="225"/>
      <c r="F85" s="225"/>
      <c r="G85" s="225"/>
      <c r="H85" s="111"/>
      <c r="I85" s="111"/>
      <c r="J85" s="111"/>
      <c r="K85" s="119"/>
      <c r="L85" s="225"/>
      <c r="M85" s="120"/>
      <c r="N85" s="223"/>
      <c r="O85" s="223"/>
      <c r="P85" s="223"/>
      <c r="Q85" s="223"/>
      <c r="R85" s="223"/>
      <c r="S85" s="223"/>
      <c r="T85" s="99"/>
      <c r="U85" s="99"/>
      <c r="V85" s="99"/>
      <c r="W85" s="99"/>
      <c r="X85" s="99"/>
      <c r="Y85" s="99"/>
      <c r="Z85" s="99"/>
      <c r="AA85" s="99"/>
      <c r="AB85" s="99"/>
      <c r="AC85" s="3"/>
      <c r="AD85" s="3"/>
      <c r="AE85" s="3"/>
      <c r="AF85" s="3"/>
      <c r="AG85" s="3"/>
      <c r="AH85" s="3"/>
      <c r="AI85" s="3"/>
      <c r="AJ85" s="3"/>
      <c r="AK85" s="3"/>
      <c r="AL85" s="3"/>
      <c r="AM85" s="3"/>
      <c r="AN85" s="3"/>
      <c r="AO85" s="3"/>
      <c r="AP85" s="3"/>
      <c r="AQ85" s="3"/>
      <c r="AR85" s="3"/>
      <c r="AS85" s="3"/>
      <c r="AT85" s="3"/>
      <c r="AU85" s="3"/>
      <c r="AV85" s="3"/>
      <c r="AW85" s="3"/>
      <c r="AX85" s="3"/>
      <c r="AY85" s="3"/>
      <c r="AZ85" s="3"/>
    </row>
    <row r="86" spans="1:52" s="74" customFormat="1" ht="2.25" customHeight="1" x14ac:dyDescent="0.25">
      <c r="A86" s="145"/>
      <c r="B86" s="120"/>
      <c r="C86" s="225"/>
      <c r="D86" s="225"/>
      <c r="E86" s="225"/>
      <c r="F86" s="225"/>
      <c r="G86" s="225"/>
      <c r="H86" s="225"/>
      <c r="I86" s="225"/>
      <c r="J86" s="225"/>
      <c r="K86" s="330"/>
      <c r="L86" s="327"/>
      <c r="M86" s="121"/>
      <c r="N86" s="222"/>
      <c r="O86" s="222"/>
      <c r="P86" s="222"/>
      <c r="Q86" s="222"/>
      <c r="R86" s="99"/>
      <c r="S86" s="225"/>
      <c r="T86" s="99"/>
      <c r="U86" s="99"/>
      <c r="V86" s="99"/>
      <c r="W86" s="99"/>
      <c r="X86" s="99"/>
      <c r="Y86" s="99"/>
      <c r="Z86" s="99"/>
      <c r="AA86" s="99"/>
      <c r="AB86" s="99"/>
      <c r="AC86" s="3"/>
      <c r="AD86" s="3"/>
      <c r="AE86" s="3"/>
      <c r="AF86" s="3"/>
      <c r="AG86" s="3"/>
      <c r="AH86" s="3"/>
      <c r="AI86" s="3"/>
      <c r="AJ86" s="3"/>
      <c r="AK86" s="3"/>
      <c r="AL86" s="3"/>
      <c r="AM86" s="3"/>
      <c r="AN86" s="3"/>
      <c r="AO86" s="3"/>
      <c r="AP86" s="3"/>
      <c r="AQ86" s="3"/>
      <c r="AR86" s="3"/>
      <c r="AS86" s="3"/>
      <c r="AT86" s="3"/>
      <c r="AU86" s="3"/>
      <c r="AV86" s="3"/>
      <c r="AW86" s="3"/>
      <c r="AX86" s="3"/>
      <c r="AY86" s="3"/>
      <c r="AZ86" s="3"/>
    </row>
    <row r="87" spans="1:52" s="74" customFormat="1" ht="9.75" customHeight="1" x14ac:dyDescent="0.25">
      <c r="A87" s="145"/>
      <c r="B87" s="111"/>
      <c r="C87" s="225"/>
      <c r="D87" s="225"/>
      <c r="E87" s="225"/>
      <c r="F87" s="225"/>
      <c r="G87" s="225"/>
      <c r="H87" s="111"/>
      <c r="I87" s="225"/>
      <c r="J87" s="225"/>
      <c r="K87" s="331"/>
      <c r="L87" s="327"/>
      <c r="M87" s="121"/>
      <c r="N87" s="332"/>
      <c r="O87" s="325"/>
      <c r="P87" s="325"/>
      <c r="Q87" s="325"/>
      <c r="R87" s="99"/>
      <c r="S87" s="99"/>
      <c r="T87" s="99"/>
      <c r="U87" s="99"/>
      <c r="V87" s="99"/>
      <c r="W87" s="99"/>
      <c r="X87" s="99"/>
      <c r="Y87" s="99"/>
      <c r="Z87" s="99"/>
      <c r="AA87" s="99"/>
      <c r="AB87" s="99"/>
      <c r="AC87" s="3"/>
      <c r="AD87" s="3"/>
      <c r="AE87" s="3"/>
      <c r="AF87" s="3"/>
      <c r="AG87" s="3"/>
      <c r="AH87" s="3"/>
      <c r="AI87" s="3"/>
      <c r="AJ87" s="3"/>
      <c r="AK87" s="3"/>
      <c r="AL87" s="3"/>
      <c r="AM87" s="3"/>
      <c r="AN87" s="3"/>
      <c r="AO87" s="3"/>
      <c r="AP87" s="3"/>
      <c r="AQ87" s="3"/>
      <c r="AR87" s="3"/>
      <c r="AS87" s="3"/>
      <c r="AT87" s="3"/>
      <c r="AU87" s="3"/>
      <c r="AV87" s="3"/>
      <c r="AW87" s="3"/>
      <c r="AX87" s="3"/>
      <c r="AY87" s="3"/>
      <c r="AZ87" s="3"/>
    </row>
    <row r="88" spans="1:52" s="74" customFormat="1" ht="25.5" customHeight="1" x14ac:dyDescent="0.25">
      <c r="A88" s="145"/>
      <c r="B88" s="336" t="s">
        <v>81</v>
      </c>
      <c r="C88" s="336"/>
      <c r="D88" s="336"/>
      <c r="E88" s="336"/>
      <c r="F88" s="336"/>
      <c r="G88" s="336"/>
      <c r="H88" s="336"/>
      <c r="I88" s="336"/>
      <c r="J88" s="336"/>
      <c r="K88" s="336"/>
      <c r="L88" s="336"/>
      <c r="M88" s="336"/>
      <c r="N88" s="336"/>
      <c r="O88" s="336"/>
      <c r="P88" s="215"/>
      <c r="Q88" s="215"/>
      <c r="R88" s="215"/>
      <c r="S88" s="215"/>
      <c r="T88" s="99"/>
      <c r="U88" s="99"/>
      <c r="V88" s="99"/>
      <c r="W88" s="99"/>
      <c r="X88" s="99"/>
      <c r="Y88" s="99"/>
      <c r="Z88" s="99"/>
      <c r="AA88" s="99"/>
      <c r="AB88" s="99"/>
      <c r="AC88" s="3"/>
      <c r="AD88" s="3"/>
      <c r="AE88" s="3"/>
      <c r="AF88" s="3"/>
      <c r="AG88" s="3"/>
      <c r="AH88" s="3"/>
      <c r="AI88" s="3"/>
      <c r="AJ88" s="3"/>
      <c r="AK88" s="3"/>
      <c r="AL88" s="3"/>
      <c r="AM88" s="3"/>
      <c r="AN88" s="3"/>
      <c r="AO88" s="3"/>
      <c r="AP88" s="3"/>
      <c r="AQ88" s="3"/>
      <c r="AR88" s="3"/>
      <c r="AS88" s="3"/>
      <c r="AT88" s="3"/>
      <c r="AU88" s="3"/>
      <c r="AV88" s="3"/>
      <c r="AW88" s="3"/>
      <c r="AX88" s="3"/>
      <c r="AY88" s="3"/>
      <c r="AZ88" s="3"/>
    </row>
    <row r="89" spans="1:52" s="74" customFormat="1" ht="15" x14ac:dyDescent="0.25">
      <c r="A89" s="145"/>
      <c r="B89" s="215"/>
      <c r="C89" s="215"/>
      <c r="D89" s="215"/>
      <c r="E89" s="215"/>
      <c r="F89" s="215"/>
      <c r="G89" s="215"/>
      <c r="H89" s="215"/>
      <c r="I89" s="215"/>
      <c r="J89" s="215"/>
      <c r="K89" s="215"/>
      <c r="L89" s="215"/>
      <c r="M89" s="215"/>
      <c r="N89" s="215"/>
      <c r="O89" s="215"/>
      <c r="P89" s="215"/>
      <c r="Q89" s="215"/>
      <c r="R89" s="215"/>
      <c r="S89" s="215"/>
      <c r="T89" s="99"/>
      <c r="U89" s="99"/>
      <c r="V89" s="99"/>
      <c r="W89" s="99"/>
      <c r="X89" s="99"/>
      <c r="Y89" s="99"/>
      <c r="Z89" s="99"/>
      <c r="AA89" s="99"/>
      <c r="AB89" s="99"/>
      <c r="AC89" s="3"/>
      <c r="AD89" s="3"/>
      <c r="AE89" s="3"/>
      <c r="AF89" s="3"/>
      <c r="AG89" s="3"/>
      <c r="AH89" s="3"/>
      <c r="AI89" s="3"/>
      <c r="AJ89" s="3"/>
      <c r="AK89" s="3"/>
      <c r="AL89" s="3"/>
      <c r="AM89" s="3"/>
      <c r="AN89" s="3"/>
      <c r="AO89" s="3"/>
      <c r="AP89" s="3"/>
      <c r="AQ89" s="3"/>
      <c r="AR89" s="3"/>
      <c r="AS89" s="3"/>
      <c r="AT89" s="3"/>
      <c r="AU89" s="3"/>
      <c r="AV89" s="3"/>
      <c r="AW89" s="3"/>
      <c r="AX89" s="3"/>
      <c r="AY89" s="3"/>
      <c r="AZ89" s="3"/>
    </row>
    <row r="90" spans="1:52" s="74" customFormat="1" ht="15" x14ac:dyDescent="0.25">
      <c r="A90" s="145"/>
      <c r="B90" s="116"/>
      <c r="C90" s="122"/>
      <c r="D90" s="116"/>
      <c r="E90" s="123"/>
      <c r="F90" s="111"/>
      <c r="G90" s="111"/>
      <c r="H90" s="111"/>
      <c r="I90" s="225"/>
      <c r="J90" s="225"/>
      <c r="K90" s="124"/>
      <c r="L90" s="111"/>
      <c r="M90" s="125"/>
      <c r="N90" s="324"/>
      <c r="O90" s="325"/>
      <c r="P90" s="325"/>
      <c r="Q90" s="325"/>
      <c r="R90" s="325"/>
      <c r="S90" s="325"/>
      <c r="T90" s="99"/>
      <c r="U90" s="99"/>
      <c r="V90" s="99"/>
      <c r="W90" s="99"/>
      <c r="X90" s="99"/>
      <c r="Y90" s="99"/>
      <c r="Z90" s="99"/>
      <c r="AA90" s="99"/>
      <c r="AB90" s="99"/>
      <c r="AC90" s="3"/>
      <c r="AD90" s="3"/>
      <c r="AE90" s="3"/>
      <c r="AF90" s="3"/>
      <c r="AG90" s="3"/>
      <c r="AH90" s="3"/>
      <c r="AI90" s="3"/>
      <c r="AJ90" s="3"/>
      <c r="AK90" s="3"/>
      <c r="AL90" s="3"/>
      <c r="AM90" s="3"/>
      <c r="AN90" s="3"/>
      <c r="AO90" s="3"/>
      <c r="AP90" s="3"/>
      <c r="AQ90" s="3"/>
      <c r="AR90" s="3"/>
      <c r="AS90" s="3"/>
      <c r="AT90" s="3"/>
      <c r="AU90" s="3"/>
      <c r="AV90" s="3"/>
      <c r="AW90" s="3"/>
      <c r="AX90" s="3"/>
      <c r="AY90" s="3"/>
      <c r="AZ90" s="3"/>
    </row>
    <row r="91" spans="1:52" s="74" customFormat="1" ht="15" x14ac:dyDescent="0.25">
      <c r="A91" s="145"/>
      <c r="B91" s="120"/>
      <c r="C91" s="224"/>
      <c r="D91" s="120"/>
      <c r="E91" s="120"/>
      <c r="F91" s="111"/>
      <c r="G91" s="111"/>
      <c r="H91" s="111"/>
      <c r="I91" s="111"/>
      <c r="J91" s="111"/>
      <c r="K91" s="326"/>
      <c r="L91" s="327"/>
      <c r="M91" s="121"/>
      <c r="N91" s="99"/>
      <c r="O91" s="99"/>
      <c r="P91" s="99"/>
      <c r="Q91" s="99"/>
      <c r="R91" s="99"/>
      <c r="S91" s="99"/>
      <c r="T91" s="99"/>
      <c r="U91" s="99"/>
      <c r="V91" s="99"/>
      <c r="W91" s="99"/>
      <c r="X91" s="99"/>
      <c r="Y91" s="99"/>
      <c r="Z91" s="99"/>
      <c r="AA91" s="99"/>
      <c r="AB91" s="99"/>
      <c r="AC91" s="3"/>
      <c r="AD91" s="3"/>
      <c r="AE91" s="3"/>
      <c r="AF91" s="3"/>
      <c r="AG91" s="3"/>
      <c r="AH91" s="3"/>
      <c r="AI91" s="3"/>
      <c r="AJ91" s="3"/>
      <c r="AK91" s="3"/>
      <c r="AL91" s="3"/>
      <c r="AM91" s="3"/>
      <c r="AN91" s="3"/>
      <c r="AO91" s="3"/>
      <c r="AP91" s="3"/>
      <c r="AQ91" s="3"/>
      <c r="AR91" s="3"/>
      <c r="AS91" s="3"/>
      <c r="AT91" s="3"/>
      <c r="AU91" s="3"/>
      <c r="AV91" s="3"/>
      <c r="AW91" s="3"/>
      <c r="AX91" s="3"/>
      <c r="AY91" s="3"/>
      <c r="AZ91" s="3"/>
    </row>
    <row r="92" spans="1:52" s="74" customFormat="1" ht="15" x14ac:dyDescent="0.25">
      <c r="A92" s="145"/>
      <c r="B92" s="120"/>
      <c r="C92" s="224"/>
      <c r="D92" s="120"/>
      <c r="E92" s="120"/>
      <c r="F92" s="111"/>
      <c r="G92" s="111"/>
      <c r="H92" s="111"/>
      <c r="I92" s="111"/>
      <c r="J92" s="111"/>
      <c r="K92" s="326"/>
      <c r="L92" s="327"/>
      <c r="M92" s="121"/>
      <c r="N92" s="99"/>
      <c r="O92" s="99"/>
      <c r="P92" s="99"/>
      <c r="Q92" s="99"/>
      <c r="R92" s="99"/>
      <c r="S92" s="99"/>
      <c r="T92" s="99"/>
      <c r="U92" s="99"/>
      <c r="V92" s="99"/>
      <c r="W92" s="99"/>
      <c r="X92" s="99"/>
      <c r="Y92" s="99"/>
      <c r="Z92" s="99"/>
      <c r="AA92" s="99"/>
      <c r="AB92" s="99"/>
      <c r="AC92" s="3"/>
      <c r="AD92" s="3"/>
      <c r="AE92" s="3"/>
      <c r="AF92" s="3"/>
      <c r="AG92" s="3"/>
      <c r="AH92" s="3"/>
      <c r="AI92" s="3"/>
      <c r="AJ92" s="3"/>
      <c r="AK92" s="3"/>
      <c r="AL92" s="3"/>
      <c r="AM92" s="3"/>
      <c r="AN92" s="3"/>
      <c r="AO92" s="3"/>
      <c r="AP92" s="3"/>
      <c r="AQ92" s="3"/>
      <c r="AR92" s="3"/>
      <c r="AS92" s="3"/>
      <c r="AT92" s="3"/>
      <c r="AU92" s="3"/>
      <c r="AV92" s="3"/>
      <c r="AW92" s="3"/>
      <c r="AX92" s="3"/>
      <c r="AY92" s="3"/>
      <c r="AZ92" s="3"/>
    </row>
    <row r="93" spans="1:52" s="74" customFormat="1" ht="15" x14ac:dyDescent="0.25">
      <c r="A93" s="145"/>
      <c r="B93" s="120"/>
      <c r="C93" s="224"/>
      <c r="D93" s="120"/>
      <c r="E93" s="120"/>
      <c r="F93" s="111"/>
      <c r="G93" s="111"/>
      <c r="H93" s="111"/>
      <c r="I93" s="111"/>
      <c r="J93" s="111"/>
      <c r="K93" s="326"/>
      <c r="L93" s="327"/>
      <c r="M93" s="121"/>
      <c r="N93" s="99"/>
      <c r="O93" s="99"/>
      <c r="P93" s="99"/>
      <c r="Q93" s="99"/>
      <c r="R93" s="99"/>
      <c r="S93" s="99"/>
      <c r="T93" s="99"/>
      <c r="U93" s="99"/>
      <c r="V93" s="99"/>
      <c r="W93" s="99"/>
      <c r="X93" s="99"/>
      <c r="Y93" s="99"/>
      <c r="Z93" s="99"/>
      <c r="AA93" s="99"/>
      <c r="AB93" s="99"/>
      <c r="AC93" s="3"/>
      <c r="AD93" s="3"/>
      <c r="AE93" s="3"/>
      <c r="AF93" s="3"/>
      <c r="AG93" s="3"/>
      <c r="AH93" s="3"/>
      <c r="AI93" s="3"/>
      <c r="AJ93" s="3"/>
      <c r="AK93" s="3"/>
      <c r="AL93" s="3"/>
      <c r="AM93" s="3"/>
      <c r="AN93" s="3"/>
      <c r="AO93" s="3"/>
      <c r="AP93" s="3"/>
      <c r="AQ93" s="3"/>
      <c r="AR93" s="3"/>
      <c r="AS93" s="3"/>
      <c r="AT93" s="3"/>
      <c r="AU93" s="3"/>
      <c r="AV93" s="3"/>
      <c r="AW93" s="3"/>
      <c r="AX93" s="3"/>
      <c r="AY93" s="3"/>
      <c r="AZ93" s="3"/>
    </row>
    <row r="94" spans="1:52" s="74" customFormat="1" ht="15" x14ac:dyDescent="0.25">
      <c r="A94" s="145"/>
      <c r="B94" s="117"/>
      <c r="C94" s="126"/>
      <c r="D94" s="121"/>
      <c r="E94" s="121"/>
      <c r="F94" s="100"/>
      <c r="G94" s="100"/>
      <c r="H94" s="100"/>
      <c r="I94" s="111"/>
      <c r="J94" s="111"/>
      <c r="K94" s="127"/>
      <c r="L94" s="128"/>
      <c r="M94" s="126"/>
      <c r="N94" s="99"/>
      <c r="O94" s="99"/>
      <c r="P94" s="99"/>
      <c r="Q94" s="99"/>
      <c r="R94" s="99"/>
      <c r="S94" s="99"/>
      <c r="T94" s="99"/>
      <c r="U94" s="99"/>
      <c r="V94" s="99"/>
      <c r="W94" s="99"/>
      <c r="X94" s="99"/>
      <c r="Y94" s="99"/>
      <c r="Z94" s="99"/>
      <c r="AA94" s="99"/>
      <c r="AB94" s="99"/>
      <c r="AC94" s="3"/>
      <c r="AD94" s="3"/>
      <c r="AE94" s="3"/>
      <c r="AF94" s="3"/>
      <c r="AG94" s="3"/>
      <c r="AH94" s="3"/>
      <c r="AI94" s="3"/>
      <c r="AJ94" s="3"/>
      <c r="AK94" s="3"/>
      <c r="AL94" s="3"/>
      <c r="AM94" s="3"/>
      <c r="AN94" s="3"/>
      <c r="AO94" s="3"/>
      <c r="AP94" s="3"/>
      <c r="AQ94" s="3"/>
      <c r="AR94" s="3"/>
      <c r="AS94" s="3"/>
      <c r="AT94" s="3"/>
      <c r="AU94" s="3"/>
      <c r="AV94" s="3"/>
      <c r="AW94" s="3"/>
      <c r="AX94" s="3"/>
      <c r="AY94" s="3"/>
      <c r="AZ94" s="3"/>
    </row>
    <row r="95" spans="1:52" s="74" customFormat="1" ht="15" x14ac:dyDescent="0.25">
      <c r="A95" s="145"/>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3"/>
      <c r="AD95" s="3"/>
      <c r="AE95" s="3"/>
      <c r="AF95" s="3"/>
      <c r="AG95" s="3"/>
      <c r="AH95" s="3"/>
      <c r="AI95" s="3"/>
      <c r="AJ95" s="3"/>
      <c r="AK95" s="3"/>
      <c r="AL95" s="3"/>
      <c r="AM95" s="3"/>
      <c r="AN95" s="3"/>
      <c r="AO95" s="3"/>
      <c r="AP95" s="3"/>
      <c r="AQ95" s="3"/>
      <c r="AR95" s="3"/>
      <c r="AS95" s="3"/>
      <c r="AT95" s="3"/>
      <c r="AU95" s="3"/>
      <c r="AV95" s="3"/>
      <c r="AW95" s="3"/>
      <c r="AX95" s="3"/>
      <c r="AY95" s="3"/>
      <c r="AZ95" s="3"/>
    </row>
    <row r="96" spans="1:52" s="74" customFormat="1" ht="15.75" x14ac:dyDescent="0.25">
      <c r="A96" s="145"/>
      <c r="B96" s="151"/>
      <c r="C96" s="151"/>
      <c r="D96" s="151"/>
      <c r="E96" s="151"/>
      <c r="F96" s="151"/>
      <c r="G96" s="151"/>
      <c r="H96" s="151"/>
      <c r="I96" s="150"/>
      <c r="J96" s="150"/>
      <c r="K96" s="151"/>
      <c r="L96" s="151"/>
      <c r="M96" s="151"/>
      <c r="N96" s="151"/>
      <c r="O96" s="151"/>
      <c r="P96" s="151"/>
      <c r="Q96" s="151"/>
      <c r="R96" s="151"/>
      <c r="S96" s="151"/>
      <c r="T96" s="149"/>
      <c r="U96" s="149"/>
      <c r="V96" s="149"/>
      <c r="W96" s="149"/>
      <c r="X96" s="149"/>
      <c r="Y96" s="149"/>
      <c r="Z96" s="149"/>
      <c r="AA96" s="149"/>
      <c r="AB96" s="149"/>
      <c r="AC96" s="3"/>
      <c r="AD96" s="3"/>
      <c r="AE96" s="3"/>
      <c r="AF96" s="3"/>
      <c r="AG96" s="3"/>
      <c r="AH96" s="3"/>
      <c r="AI96" s="3"/>
      <c r="AJ96" s="3"/>
      <c r="AK96" s="3"/>
      <c r="AL96" s="3"/>
      <c r="AM96" s="3"/>
      <c r="AN96" s="3"/>
      <c r="AO96" s="3"/>
      <c r="AP96" s="3"/>
      <c r="AQ96" s="3"/>
      <c r="AR96" s="3"/>
      <c r="AS96" s="3"/>
      <c r="AT96" s="3"/>
      <c r="AU96" s="3"/>
      <c r="AV96" s="3"/>
      <c r="AW96" s="3"/>
      <c r="AX96" s="3"/>
      <c r="AY96" s="3"/>
      <c r="AZ96" s="3"/>
    </row>
    <row r="97" spans="1:1" ht="20.100000000000001" customHeight="1" x14ac:dyDescent="0.25">
      <c r="A97" s="148"/>
    </row>
    <row r="98" spans="1:1" ht="20.100000000000001" customHeight="1" x14ac:dyDescent="0.25">
      <c r="A98" s="147"/>
    </row>
    <row r="99" spans="1:1" ht="20.100000000000001" customHeight="1" x14ac:dyDescent="0.25">
      <c r="A99" s="147"/>
    </row>
    <row r="100" spans="1:1" ht="20.100000000000001" customHeight="1" x14ac:dyDescent="0.25">
      <c r="A100" s="147"/>
    </row>
    <row r="101" spans="1:1" ht="20.100000000000001" customHeight="1" x14ac:dyDescent="0.25">
      <c r="A101" s="147"/>
    </row>
  </sheetData>
  <sheetProtection algorithmName="SHA-512" hashValue="G/DMEzuDGbQRxrqO9pZ3BE6AYCXUHXOjDJVUqximWH5SAkjm/1H7D0iCEVCGLhgCnJiN4JIfU4RftTjVZkdV6w==" saltValue="8pZnboyYBe8bCVV9k3YvHQ==" spinCount="100000" sheet="1" objects="1" scenarios="1"/>
  <mergeCells count="118">
    <mergeCell ref="K1:Q1"/>
    <mergeCell ref="K92:L92"/>
    <mergeCell ref="K93:L93"/>
    <mergeCell ref="K86:L86"/>
    <mergeCell ref="K87:L87"/>
    <mergeCell ref="N87:Q87"/>
    <mergeCell ref="B88:O88"/>
    <mergeCell ref="N90:S90"/>
    <mergeCell ref="K91:L91"/>
    <mergeCell ref="M55:R55"/>
    <mergeCell ref="B58:F58"/>
    <mergeCell ref="L58:M58"/>
    <mergeCell ref="L59:M59"/>
    <mergeCell ref="B64:S69"/>
    <mergeCell ref="B80:S81"/>
    <mergeCell ref="B53:G54"/>
    <mergeCell ref="H53:H54"/>
    <mergeCell ref="K53:N54"/>
    <mergeCell ref="P53:Q54"/>
    <mergeCell ref="R53:R54"/>
    <mergeCell ref="S53:S54"/>
    <mergeCell ref="B49:C49"/>
    <mergeCell ref="L49:M49"/>
    <mergeCell ref="N49:O49"/>
    <mergeCell ref="B50:F50"/>
    <mergeCell ref="K50:P50"/>
    <mergeCell ref="K51:P51"/>
    <mergeCell ref="B47:C47"/>
    <mergeCell ref="L47:M47"/>
    <mergeCell ref="N47:O47"/>
    <mergeCell ref="B48:C48"/>
    <mergeCell ref="L48:M48"/>
    <mergeCell ref="N48:O48"/>
    <mergeCell ref="B41:C41"/>
    <mergeCell ref="B42:C42"/>
    <mergeCell ref="K42:P42"/>
    <mergeCell ref="B43:C43"/>
    <mergeCell ref="K44:S44"/>
    <mergeCell ref="L46:M46"/>
    <mergeCell ref="N46:P46"/>
    <mergeCell ref="B39:C39"/>
    <mergeCell ref="K39:L39"/>
    <mergeCell ref="N39:O39"/>
    <mergeCell ref="B40:C40"/>
    <mergeCell ref="K40:L40"/>
    <mergeCell ref="N40:O40"/>
    <mergeCell ref="N36:O36"/>
    <mergeCell ref="T36:Z38"/>
    <mergeCell ref="B37:C37"/>
    <mergeCell ref="K37:L37"/>
    <mergeCell ref="N37:O37"/>
    <mergeCell ref="B38:C38"/>
    <mergeCell ref="K38:L38"/>
    <mergeCell ref="N38:O38"/>
    <mergeCell ref="B29:C29"/>
    <mergeCell ref="K29:L29"/>
    <mergeCell ref="N29:O29"/>
    <mergeCell ref="K30:L30"/>
    <mergeCell ref="N30:O30"/>
    <mergeCell ref="K31:L31"/>
    <mergeCell ref="N31:O31"/>
    <mergeCell ref="B27:C27"/>
    <mergeCell ref="K27:L27"/>
    <mergeCell ref="N27:O27"/>
    <mergeCell ref="B28:C28"/>
    <mergeCell ref="K28:L28"/>
    <mergeCell ref="N28:O28"/>
    <mergeCell ref="B13:C13"/>
    <mergeCell ref="K13:L13"/>
    <mergeCell ref="N13:O13"/>
    <mergeCell ref="N21:O21"/>
    <mergeCell ref="Q21:R21"/>
    <mergeCell ref="B25:C26"/>
    <mergeCell ref="G25:G26"/>
    <mergeCell ref="K25:L25"/>
    <mergeCell ref="N25:O25"/>
    <mergeCell ref="K26:L26"/>
    <mergeCell ref="N26:O26"/>
    <mergeCell ref="K18:L18"/>
    <mergeCell ref="N18:O18"/>
    <mergeCell ref="B19:C19"/>
    <mergeCell ref="K19:L19"/>
    <mergeCell ref="N19:O19"/>
    <mergeCell ref="B17:C17"/>
    <mergeCell ref="B18:C18"/>
    <mergeCell ref="C2:J2"/>
    <mergeCell ref="R2:S2"/>
    <mergeCell ref="U2:Z4"/>
    <mergeCell ref="G3:H3"/>
    <mergeCell ref="Q3:S3"/>
    <mergeCell ref="K6:M6"/>
    <mergeCell ref="N6:O6"/>
    <mergeCell ref="U19:AA20"/>
    <mergeCell ref="B16:C16"/>
    <mergeCell ref="K16:L16"/>
    <mergeCell ref="N16:O16"/>
    <mergeCell ref="U16:V16"/>
    <mergeCell ref="K17:L17"/>
    <mergeCell ref="N17:O17"/>
    <mergeCell ref="U17:V17"/>
    <mergeCell ref="U13:V13"/>
    <mergeCell ref="B14:C14"/>
    <mergeCell ref="K14:L14"/>
    <mergeCell ref="N14:O14"/>
    <mergeCell ref="U14:V14"/>
    <mergeCell ref="B15:C15"/>
    <mergeCell ref="K15:L15"/>
    <mergeCell ref="N15:O15"/>
    <mergeCell ref="U15:V15"/>
    <mergeCell ref="B12:C12"/>
    <mergeCell ref="K12:L12"/>
    <mergeCell ref="N12:O12"/>
    <mergeCell ref="L7:M7"/>
    <mergeCell ref="K10:L10"/>
    <mergeCell ref="N10:O10"/>
    <mergeCell ref="B11:C11"/>
    <mergeCell ref="K11:L11"/>
    <mergeCell ref="N11:O11"/>
  </mergeCells>
  <pageMargins left="0.7" right="0.7" top="0.75" bottom="0.75" header="0.3" footer="0.3"/>
  <pageSetup paperSize="9" scale="70" orientation="portrait" r:id="rId1"/>
  <ignoredErrors>
    <ignoredError sqref="U13:U17" twoDigitTextYea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Template (per ha)</vt:lpstr>
      <vt:lpstr>Autumn Example</vt:lpstr>
      <vt:lpstr>Winter Example</vt:lpstr>
      <vt:lpstr>Spring Example</vt:lpstr>
      <vt:lpstr>'Autumn Example'!Print_Area</vt:lpstr>
      <vt:lpstr>'Spring Example'!Print_Area</vt:lpstr>
      <vt:lpstr>'Template (per ha)'!Print_Area</vt:lpstr>
      <vt:lpstr>'Winter Example'!Print_Area</vt:lpstr>
    </vt:vector>
  </TitlesOfParts>
  <Company>DairyNZ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Mashlan</dc:creator>
  <cp:lastModifiedBy>Sally Peel</cp:lastModifiedBy>
  <cp:lastPrinted>2017-02-20T04:12:59Z</cp:lastPrinted>
  <dcterms:created xsi:type="dcterms:W3CDTF">2014-03-06T22:58:24Z</dcterms:created>
  <dcterms:modified xsi:type="dcterms:W3CDTF">2017-07-03T23:19:48Z</dcterms:modified>
</cp:coreProperties>
</file>