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nz-my.sharepoint.com/personal/sarah_brown_dairynz_co_nz/Documents/Documents/2026/On the go/"/>
    </mc:Choice>
  </mc:AlternateContent>
  <xr:revisionPtr revIDLastSave="0" documentId="8_{F19FF3E8-BE39-479F-A629-2E889C894D8E}" xr6:coauthVersionLast="47" xr6:coauthVersionMax="47" xr10:uidLastSave="{00000000-0000-0000-0000-000000000000}"/>
  <bookViews>
    <workbookView xWindow="28680" yWindow="-120" windowWidth="29040" windowHeight="15720" tabRatio="824" activeTab="1" xr2:uid="{00000000-000D-0000-FFFF-FFFF00000000}"/>
  </bookViews>
  <sheets>
    <sheet name="Instructions" sheetId="1" r:id="rId1"/>
    <sheet name="Step 1 - Milk Income" sheetId="4" r:id="rId2"/>
    <sheet name="Step 2 - Annual Cash Budget" sheetId="2" r:id="rId3"/>
    <sheet name="Step 3 - Sensitivity Table" sheetId="3" r:id="rId4"/>
    <sheet name="Step 4 - Forecast Budget" sheetId="5" r:id="rId5"/>
    <sheet name="Step 5 - Monthly Actuals" sheetId="6" r:id="rId6"/>
    <sheet name="Appendix A - Detail Exp Sheet" sheetId="7" r:id="rId7"/>
    <sheet name="Appendix B - Graphs Worksheet" sheetId="9" r:id="rId8"/>
    <sheet name="Milk supply curve" sheetId="10" r:id="rId9"/>
    <sheet name="Helpful Tips" sheetId="8" r:id="rId10"/>
    <sheet name="Season_payments" sheetId="11" r:id="rId11"/>
  </sheets>
  <definedNames>
    <definedName name="_xlnm.Print_Area" localSheetId="6">'Appendix A - Detail Exp Sheet'!$A$1:$E$116</definedName>
    <definedName name="_xlnm.Print_Area" localSheetId="7">'Appendix B - Graphs Worksheet'!$A$1:$E$69</definedName>
    <definedName name="_xlnm.Print_Area" localSheetId="9">'Helpful Tips'!$A$1:$H$127</definedName>
    <definedName name="_xlnm.Print_Area" localSheetId="0">Instructions!$A$1:$G$35</definedName>
    <definedName name="_xlnm.Print_Area" localSheetId="8">'Milk supply curve'!$A$22:$K$65</definedName>
    <definedName name="_xlnm.Print_Area" localSheetId="1">'Step 1 - Milk Income'!$A$1:$S$28</definedName>
    <definedName name="_xlnm.Print_Area" localSheetId="2">'Step 2 - Annual Cash Budget'!$A$1:$AA$57</definedName>
    <definedName name="_xlnm.Print_Area" localSheetId="3">'Step 3 - Sensitivity Table'!$A$1:$K$27</definedName>
    <definedName name="_xlnm.Print_Area" localSheetId="4">'Step 4 - Forecast Budget'!$A$1:$X$65</definedName>
    <definedName name="_xlnm.Print_Area" localSheetId="5">'Step 5 - Monthly Actuals'!$A$1:$AW$65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 l="1"/>
  <c r="L15" i="11"/>
  <c r="M16" i="11"/>
  <c r="C21" i="4"/>
  <c r="N9" i="5" s="1"/>
  <c r="C19" i="11"/>
  <c r="M4" i="11"/>
  <c r="L4" i="11"/>
  <c r="K4" i="11"/>
  <c r="J4" i="11"/>
  <c r="I4" i="11"/>
  <c r="H4" i="11"/>
  <c r="G4" i="11"/>
  <c r="F4" i="11"/>
  <c r="E4" i="11"/>
  <c r="D4" i="11"/>
  <c r="C4" i="11"/>
  <c r="M3" i="11"/>
  <c r="L3" i="11"/>
  <c r="K3" i="11"/>
  <c r="J3" i="11"/>
  <c r="I3" i="11"/>
  <c r="H3" i="11"/>
  <c r="G3" i="11"/>
  <c r="F3" i="11"/>
  <c r="E3" i="11"/>
  <c r="D3" i="11"/>
  <c r="C3" i="11"/>
  <c r="B3" i="11"/>
  <c r="C16" i="4"/>
  <c r="B20" i="4"/>
  <c r="M11" i="5" s="1"/>
  <c r="C25" i="4"/>
  <c r="N10" i="5"/>
  <c r="Q10" i="6"/>
  <c r="S10" i="6"/>
  <c r="D25" i="4"/>
  <c r="O10" i="5"/>
  <c r="T10" i="6"/>
  <c r="V10" i="6"/>
  <c r="E25" i="4"/>
  <c r="P10" i="5"/>
  <c r="W10" i="6"/>
  <c r="Y10" i="6"/>
  <c r="F25" i="4"/>
  <c r="Q10" i="5" s="1"/>
  <c r="Z10" i="6" s="1"/>
  <c r="AB10" i="6" s="1"/>
  <c r="G25" i="4"/>
  <c r="R10" i="5"/>
  <c r="AC10" i="6"/>
  <c r="AE10" i="6"/>
  <c r="H25" i="4"/>
  <c r="S10" i="5"/>
  <c r="AF10" i="6"/>
  <c r="AH10" i="6"/>
  <c r="I25" i="4"/>
  <c r="T10" i="5"/>
  <c r="AI10" i="6"/>
  <c r="AK10" i="6"/>
  <c r="J25" i="4"/>
  <c r="U10" i="5"/>
  <c r="AL10" i="6"/>
  <c r="AN10" i="6"/>
  <c r="K25" i="4"/>
  <c r="V10" i="5"/>
  <c r="AO10" i="6"/>
  <c r="AQ10" i="6"/>
  <c r="L25" i="4"/>
  <c r="W10" i="5" s="1"/>
  <c r="AR10" i="6" s="1"/>
  <c r="AT10" i="6" s="1"/>
  <c r="M25" i="4"/>
  <c r="X10" i="5"/>
  <c r="AU10" i="6"/>
  <c r="AW10" i="6"/>
  <c r="N25" i="4"/>
  <c r="O25" i="4"/>
  <c r="P25" i="4"/>
  <c r="Q25" i="4"/>
  <c r="R25" i="4"/>
  <c r="B25" i="4"/>
  <c r="M10" i="5"/>
  <c r="E10" i="2"/>
  <c r="E10" i="5"/>
  <c r="E10" i="6"/>
  <c r="D21" i="4"/>
  <c r="O9" i="5" s="1"/>
  <c r="T9" i="6" s="1"/>
  <c r="V9" i="6" s="1"/>
  <c r="E21" i="4"/>
  <c r="P9" i="5" s="1"/>
  <c r="W9" i="6" s="1"/>
  <c r="Y9" i="6" s="1"/>
  <c r="G16" i="4"/>
  <c r="F21" i="4"/>
  <c r="Q9" i="5" s="1"/>
  <c r="Z9" i="6" s="1"/>
  <c r="AB9" i="6" s="1"/>
  <c r="H4" i="9"/>
  <c r="K24" i="5"/>
  <c r="K24" i="6"/>
  <c r="K34" i="5"/>
  <c r="L34" i="5"/>
  <c r="K36" i="5"/>
  <c r="L36" i="5"/>
  <c r="K42" i="5"/>
  <c r="K42" i="6"/>
  <c r="M42" i="6"/>
  <c r="K45" i="5"/>
  <c r="L45" i="5"/>
  <c r="H13" i="9"/>
  <c r="G13" i="9"/>
  <c r="H12" i="9"/>
  <c r="G12" i="9"/>
  <c r="K39" i="5"/>
  <c r="K38" i="5"/>
  <c r="K35" i="5"/>
  <c r="L35" i="5"/>
  <c r="H8" i="9"/>
  <c r="G8" i="9"/>
  <c r="K31" i="5"/>
  <c r="K31" i="6"/>
  <c r="K26" i="5"/>
  <c r="K25" i="5"/>
  <c r="K25" i="6"/>
  <c r="M25" i="6"/>
  <c r="H5" i="9"/>
  <c r="G5" i="9"/>
  <c r="K12" i="5"/>
  <c r="L12" i="5"/>
  <c r="K13" i="5"/>
  <c r="K13" i="6"/>
  <c r="M13" i="6"/>
  <c r="K14" i="5"/>
  <c r="K23" i="5"/>
  <c r="K23" i="6"/>
  <c r="M23" i="6"/>
  <c r="L23" i="5"/>
  <c r="K27" i="5"/>
  <c r="L27" i="5"/>
  <c r="K28" i="5"/>
  <c r="L28" i="5"/>
  <c r="K30" i="5"/>
  <c r="K33" i="5"/>
  <c r="K37" i="5"/>
  <c r="K41" i="5"/>
  <c r="K48" i="5"/>
  <c r="L48" i="5"/>
  <c r="K50" i="5"/>
  <c r="K50" i="6"/>
  <c r="M50" i="6"/>
  <c r="K52" i="5"/>
  <c r="L52" i="5"/>
  <c r="D14" i="4"/>
  <c r="D2" i="11" s="1"/>
  <c r="C14" i="4"/>
  <c r="C2" i="11" s="1"/>
  <c r="B14" i="4"/>
  <c r="B2" i="11" s="1"/>
  <c r="K17" i="5"/>
  <c r="K17" i="6"/>
  <c r="M17" i="6"/>
  <c r="J35" i="10"/>
  <c r="T2" i="5"/>
  <c r="X2" i="6"/>
  <c r="R2" i="5"/>
  <c r="V2" i="6"/>
  <c r="O3" i="5"/>
  <c r="P3" i="6"/>
  <c r="W13" i="2"/>
  <c r="Z13" i="2"/>
  <c r="J7" i="2"/>
  <c r="J7" i="5"/>
  <c r="S12" i="4"/>
  <c r="J29" i="10"/>
  <c r="J28" i="10"/>
  <c r="I24" i="10"/>
  <c r="AV18" i="6"/>
  <c r="AS18" i="6"/>
  <c r="AP18" i="6"/>
  <c r="AM18" i="6"/>
  <c r="AJ18" i="6"/>
  <c r="AG18" i="6"/>
  <c r="AD18" i="6"/>
  <c r="AA18" i="6"/>
  <c r="X18" i="6"/>
  <c r="U18" i="6"/>
  <c r="R18" i="6"/>
  <c r="O18" i="6"/>
  <c r="L18" i="6"/>
  <c r="AU11" i="6"/>
  <c r="AW11" i="6"/>
  <c r="AR11" i="6"/>
  <c r="AT11" i="6"/>
  <c r="AO11" i="6"/>
  <c r="AQ11" i="6"/>
  <c r="AL11" i="6"/>
  <c r="AN11" i="6"/>
  <c r="AI11" i="6"/>
  <c r="AK11" i="6"/>
  <c r="AF11" i="6"/>
  <c r="AH11" i="6"/>
  <c r="AC11" i="6"/>
  <c r="AE11" i="6"/>
  <c r="Z11" i="6"/>
  <c r="AB11" i="6"/>
  <c r="W11" i="6"/>
  <c r="Y11" i="6"/>
  <c r="T11" i="6"/>
  <c r="V11" i="6"/>
  <c r="Q11" i="6"/>
  <c r="S11" i="6"/>
  <c r="L11" i="6"/>
  <c r="A11" i="6"/>
  <c r="A11" i="5"/>
  <c r="I46" i="10"/>
  <c r="K8" i="10"/>
  <c r="AU13" i="6"/>
  <c r="AW13" i="6"/>
  <c r="AU14" i="6"/>
  <c r="AW14" i="6"/>
  <c r="AR13" i="6"/>
  <c r="AT13" i="6"/>
  <c r="AR14" i="6"/>
  <c r="AT14" i="6"/>
  <c r="AO13" i="6"/>
  <c r="AQ13" i="6"/>
  <c r="AO14" i="6"/>
  <c r="AQ14" i="6"/>
  <c r="AL13" i="6"/>
  <c r="AN13" i="6"/>
  <c r="AL14" i="6"/>
  <c r="AN14" i="6"/>
  <c r="AI13" i="6"/>
  <c r="AK13" i="6"/>
  <c r="AI14" i="6"/>
  <c r="AK14" i="6"/>
  <c r="AF13" i="6"/>
  <c r="AH13" i="6"/>
  <c r="AF14" i="6"/>
  <c r="AH14" i="6"/>
  <c r="AC13" i="6"/>
  <c r="AE13" i="6"/>
  <c r="AC14" i="6"/>
  <c r="AE14" i="6"/>
  <c r="Z13" i="6"/>
  <c r="AB13" i="6"/>
  <c r="Z14" i="6"/>
  <c r="AB14" i="6"/>
  <c r="W13" i="6"/>
  <c r="Y13" i="6"/>
  <c r="W14" i="6"/>
  <c r="Y14" i="6"/>
  <c r="T13" i="6"/>
  <c r="V13" i="6"/>
  <c r="T14" i="6"/>
  <c r="V14" i="6"/>
  <c r="Q13" i="6"/>
  <c r="S13" i="6"/>
  <c r="Q14" i="6"/>
  <c r="S14" i="6"/>
  <c r="N13" i="6"/>
  <c r="P13" i="6"/>
  <c r="N14" i="6"/>
  <c r="P14" i="6"/>
  <c r="L13" i="6"/>
  <c r="G58" i="9"/>
  <c r="G57" i="9"/>
  <c r="G56" i="9"/>
  <c r="G55" i="9"/>
  <c r="G54" i="9"/>
  <c r="G53" i="9"/>
  <c r="G52" i="9"/>
  <c r="G51" i="9"/>
  <c r="G50" i="9"/>
  <c r="G49" i="9"/>
  <c r="G48" i="9"/>
  <c r="G47" i="9"/>
  <c r="G36" i="9"/>
  <c r="G35" i="9"/>
  <c r="G34" i="9"/>
  <c r="G33" i="9"/>
  <c r="G32" i="9"/>
  <c r="G31" i="9"/>
  <c r="G30" i="9"/>
  <c r="G29" i="9"/>
  <c r="G28" i="9"/>
  <c r="G27" i="9"/>
  <c r="G26" i="9"/>
  <c r="G25" i="9"/>
  <c r="H14" i="9"/>
  <c r="G14" i="9"/>
  <c r="H15" i="9"/>
  <c r="G15" i="9"/>
  <c r="AV53" i="6"/>
  <c r="AS53" i="6"/>
  <c r="AP53" i="6"/>
  <c r="AM53" i="6"/>
  <c r="AJ53" i="6"/>
  <c r="AG53" i="6"/>
  <c r="AD53" i="6"/>
  <c r="AA53" i="6"/>
  <c r="X53" i="6"/>
  <c r="U53" i="6"/>
  <c r="R53" i="6"/>
  <c r="O53" i="6"/>
  <c r="AV43" i="6"/>
  <c r="AV55" i="6"/>
  <c r="I36" i="9"/>
  <c r="AS43" i="6"/>
  <c r="AP43" i="6"/>
  <c r="AM43" i="6"/>
  <c r="AJ43" i="6"/>
  <c r="AJ55" i="6"/>
  <c r="AG43" i="6"/>
  <c r="AD43" i="6"/>
  <c r="AA43" i="6"/>
  <c r="X43" i="6"/>
  <c r="X55" i="6"/>
  <c r="I28" i="9"/>
  <c r="U43" i="6"/>
  <c r="R43" i="6"/>
  <c r="O43" i="6"/>
  <c r="AV15" i="6"/>
  <c r="AS15" i="6"/>
  <c r="AS19" i="6"/>
  <c r="AP15" i="6"/>
  <c r="AP19" i="6"/>
  <c r="AM15" i="6"/>
  <c r="AM19" i="6"/>
  <c r="AJ15" i="6"/>
  <c r="AJ19" i="6"/>
  <c r="AG15" i="6"/>
  <c r="AD15" i="6"/>
  <c r="AA15" i="6"/>
  <c r="AA19" i="6"/>
  <c r="X15" i="6"/>
  <c r="U15" i="6"/>
  <c r="R15" i="6"/>
  <c r="O15" i="6"/>
  <c r="L59" i="6"/>
  <c r="L52" i="6"/>
  <c r="L51" i="6"/>
  <c r="L50" i="6"/>
  <c r="L49" i="6"/>
  <c r="L48" i="6"/>
  <c r="L47" i="6"/>
  <c r="L46" i="6"/>
  <c r="L45" i="6"/>
  <c r="L44" i="6"/>
  <c r="L42" i="6"/>
  <c r="L41" i="6"/>
  <c r="L40" i="6"/>
  <c r="L39" i="6"/>
  <c r="L38" i="6"/>
  <c r="L37" i="6"/>
  <c r="L36" i="6"/>
  <c r="L35" i="6"/>
  <c r="L34" i="6"/>
  <c r="L33" i="6"/>
  <c r="L32" i="6"/>
  <c r="L31" i="6"/>
  <c r="L30" i="6"/>
  <c r="L29" i="6"/>
  <c r="L28" i="6"/>
  <c r="L27" i="6"/>
  <c r="L26" i="6"/>
  <c r="L25" i="6"/>
  <c r="L24" i="6"/>
  <c r="L23" i="6"/>
  <c r="L22" i="6"/>
  <c r="L17" i="6"/>
  <c r="L16" i="6"/>
  <c r="L14" i="6"/>
  <c r="L12" i="6"/>
  <c r="L10" i="6"/>
  <c r="L9" i="6"/>
  <c r="L8" i="6"/>
  <c r="AU54" i="6"/>
  <c r="AW54" i="6"/>
  <c r="AU52" i="6"/>
  <c r="AW52" i="6"/>
  <c r="AU51" i="6"/>
  <c r="AW51" i="6"/>
  <c r="AU50" i="6"/>
  <c r="AW50" i="6"/>
  <c r="AU49" i="6"/>
  <c r="AW49" i="6"/>
  <c r="AU48" i="6"/>
  <c r="AW48" i="6"/>
  <c r="AU47" i="6"/>
  <c r="AW47" i="6"/>
  <c r="AU45" i="6"/>
  <c r="AW45" i="6"/>
  <c r="AU44" i="6"/>
  <c r="AW44" i="6"/>
  <c r="AU42" i="6"/>
  <c r="AW42" i="6"/>
  <c r="AU41" i="6"/>
  <c r="AW41" i="6"/>
  <c r="AU40" i="6"/>
  <c r="AW40" i="6"/>
  <c r="AU39" i="6"/>
  <c r="AW39" i="6"/>
  <c r="AU38" i="6"/>
  <c r="AW38" i="6"/>
  <c r="AU37" i="6"/>
  <c r="AW37" i="6"/>
  <c r="AU36" i="6"/>
  <c r="AW36" i="6"/>
  <c r="AU35" i="6"/>
  <c r="AW35" i="6"/>
  <c r="AU34" i="6"/>
  <c r="AW34" i="6"/>
  <c r="AU33" i="6"/>
  <c r="AW33" i="6"/>
  <c r="AU32" i="6"/>
  <c r="AW32" i="6"/>
  <c r="AU31" i="6"/>
  <c r="AW31" i="6"/>
  <c r="AU30" i="6"/>
  <c r="AW30" i="6"/>
  <c r="AU29" i="6"/>
  <c r="AW29" i="6"/>
  <c r="AU28" i="6"/>
  <c r="AW28" i="6"/>
  <c r="AU27" i="6"/>
  <c r="AW27" i="6"/>
  <c r="AU26" i="6"/>
  <c r="AW26" i="6"/>
  <c r="AU25" i="6"/>
  <c r="AW25" i="6"/>
  <c r="AU24" i="6"/>
  <c r="AW24" i="6"/>
  <c r="AU23" i="6"/>
  <c r="AW23" i="6"/>
  <c r="AU22" i="6"/>
  <c r="AW22" i="6"/>
  <c r="AR52" i="6"/>
  <c r="AT52" i="6"/>
  <c r="AR51" i="6"/>
  <c r="AT51" i="6"/>
  <c r="AR50" i="6"/>
  <c r="AT50" i="6"/>
  <c r="AR49" i="6"/>
  <c r="AT49" i="6"/>
  <c r="AR48" i="6"/>
  <c r="AT48" i="6"/>
  <c r="AR47" i="6"/>
  <c r="AT47" i="6"/>
  <c r="AR45" i="6"/>
  <c r="AT45" i="6"/>
  <c r="AR44" i="6"/>
  <c r="AT44" i="6"/>
  <c r="AR42" i="6"/>
  <c r="AT42" i="6"/>
  <c r="AR41" i="6"/>
  <c r="AT41" i="6"/>
  <c r="AR40" i="6"/>
  <c r="AT40" i="6"/>
  <c r="AR39" i="6"/>
  <c r="AT39" i="6"/>
  <c r="AR38" i="6"/>
  <c r="AT38" i="6"/>
  <c r="AR37" i="6"/>
  <c r="AT37" i="6"/>
  <c r="AR36" i="6"/>
  <c r="AT36" i="6"/>
  <c r="AR35" i="6"/>
  <c r="AT35" i="6"/>
  <c r="AR34" i="6"/>
  <c r="AT34" i="6"/>
  <c r="AR33" i="6"/>
  <c r="AT33" i="6"/>
  <c r="AR32" i="6"/>
  <c r="AT32" i="6"/>
  <c r="AR31" i="6"/>
  <c r="AT31" i="6"/>
  <c r="AR30" i="6"/>
  <c r="AT30" i="6"/>
  <c r="AR29" i="6"/>
  <c r="AT29" i="6"/>
  <c r="AR28" i="6"/>
  <c r="AT28" i="6"/>
  <c r="AR27" i="6"/>
  <c r="AT27" i="6"/>
  <c r="AR26" i="6"/>
  <c r="AT26" i="6"/>
  <c r="AR25" i="6"/>
  <c r="AT25" i="6"/>
  <c r="AR24" i="6"/>
  <c r="AT24" i="6"/>
  <c r="AR23" i="6"/>
  <c r="AT23" i="6"/>
  <c r="AR22" i="6"/>
  <c r="AT22" i="6"/>
  <c r="AO54" i="6"/>
  <c r="AQ54" i="6"/>
  <c r="AO52" i="6"/>
  <c r="AQ52" i="6"/>
  <c r="AO51" i="6"/>
  <c r="AQ51" i="6"/>
  <c r="AO50" i="6"/>
  <c r="AQ50" i="6"/>
  <c r="AO49" i="6"/>
  <c r="AQ49" i="6"/>
  <c r="AO48" i="6"/>
  <c r="AQ48" i="6"/>
  <c r="AO47" i="6"/>
  <c r="AQ47" i="6"/>
  <c r="AO45" i="6"/>
  <c r="AQ45" i="6"/>
  <c r="AO44" i="6"/>
  <c r="AQ44" i="6"/>
  <c r="AO42" i="6"/>
  <c r="AQ42" i="6"/>
  <c r="AO41" i="6"/>
  <c r="AQ41" i="6"/>
  <c r="AO40" i="6"/>
  <c r="AQ40" i="6"/>
  <c r="AO39" i="6"/>
  <c r="AQ39" i="6"/>
  <c r="AO38" i="6"/>
  <c r="AQ38" i="6"/>
  <c r="AO37" i="6"/>
  <c r="AQ37" i="6"/>
  <c r="AO36" i="6"/>
  <c r="AQ36" i="6"/>
  <c r="AO35" i="6"/>
  <c r="AQ35" i="6"/>
  <c r="AO34" i="6"/>
  <c r="AQ34" i="6"/>
  <c r="AO33" i="6"/>
  <c r="AQ33" i="6"/>
  <c r="AO32" i="6"/>
  <c r="AQ32" i="6"/>
  <c r="AO31" i="6"/>
  <c r="AQ31" i="6"/>
  <c r="AO30" i="6"/>
  <c r="AQ30" i="6"/>
  <c r="AO29" i="6"/>
  <c r="AQ29" i="6"/>
  <c r="AO28" i="6"/>
  <c r="AQ28" i="6"/>
  <c r="AO27" i="6"/>
  <c r="AQ27" i="6"/>
  <c r="AO26" i="6"/>
  <c r="AQ26" i="6"/>
  <c r="AO25" i="6"/>
  <c r="AQ25" i="6"/>
  <c r="AO24" i="6"/>
  <c r="AQ24" i="6"/>
  <c r="AO23" i="6"/>
  <c r="AQ23" i="6"/>
  <c r="AO22" i="6"/>
  <c r="AQ22" i="6"/>
  <c r="AL52" i="6"/>
  <c r="AN52" i="6"/>
  <c r="AL51" i="6"/>
  <c r="AN51" i="6"/>
  <c r="AL50" i="6"/>
  <c r="AN50" i="6"/>
  <c r="AL49" i="6"/>
  <c r="AN49" i="6"/>
  <c r="AL48" i="6"/>
  <c r="AN48" i="6"/>
  <c r="AL47" i="6"/>
  <c r="AN47" i="6"/>
  <c r="AL45" i="6"/>
  <c r="AN45" i="6"/>
  <c r="AL44" i="6"/>
  <c r="AN44" i="6"/>
  <c r="AL42" i="6"/>
  <c r="AN42" i="6"/>
  <c r="AL41" i="6"/>
  <c r="AN41" i="6"/>
  <c r="AL40" i="6"/>
  <c r="AN40" i="6"/>
  <c r="AL39" i="6"/>
  <c r="AN39" i="6"/>
  <c r="AL38" i="6"/>
  <c r="AN38" i="6"/>
  <c r="AL37" i="6"/>
  <c r="AN37" i="6"/>
  <c r="AL36" i="6"/>
  <c r="AN36" i="6"/>
  <c r="AL35" i="6"/>
  <c r="AN35" i="6"/>
  <c r="AL34" i="6"/>
  <c r="AN34" i="6"/>
  <c r="AL33" i="6"/>
  <c r="AN33" i="6"/>
  <c r="AL32" i="6"/>
  <c r="AN32" i="6"/>
  <c r="AL31" i="6"/>
  <c r="AN31" i="6"/>
  <c r="AL30" i="6"/>
  <c r="AN30" i="6"/>
  <c r="AL29" i="6"/>
  <c r="AN29" i="6"/>
  <c r="AL28" i="6"/>
  <c r="AN28" i="6"/>
  <c r="AL27" i="6"/>
  <c r="AN27" i="6"/>
  <c r="AL26" i="6"/>
  <c r="AN26" i="6"/>
  <c r="AL25" i="6"/>
  <c r="AN25" i="6"/>
  <c r="AL24" i="6"/>
  <c r="AN24" i="6"/>
  <c r="AL23" i="6"/>
  <c r="AN23" i="6"/>
  <c r="AL22" i="6"/>
  <c r="AN22" i="6"/>
  <c r="AI54" i="6"/>
  <c r="AK54" i="6"/>
  <c r="AI52" i="6"/>
  <c r="AK52" i="6"/>
  <c r="AI51" i="6"/>
  <c r="AK51" i="6"/>
  <c r="AI50" i="6"/>
  <c r="AK50" i="6"/>
  <c r="AI49" i="6"/>
  <c r="AK49" i="6"/>
  <c r="AI48" i="6"/>
  <c r="AK48" i="6"/>
  <c r="AI47" i="6"/>
  <c r="AK47" i="6"/>
  <c r="AI45" i="6"/>
  <c r="AK45" i="6"/>
  <c r="AI44" i="6"/>
  <c r="AK44" i="6"/>
  <c r="AI42" i="6"/>
  <c r="AK42" i="6"/>
  <c r="AI41" i="6"/>
  <c r="AK41" i="6"/>
  <c r="AI40" i="6"/>
  <c r="AK40" i="6"/>
  <c r="AI39" i="6"/>
  <c r="AK39" i="6"/>
  <c r="AI38" i="6"/>
  <c r="AK38" i="6"/>
  <c r="AI37" i="6"/>
  <c r="AK37" i="6"/>
  <c r="AI36" i="6"/>
  <c r="AK36" i="6"/>
  <c r="AI35" i="6"/>
  <c r="AK35" i="6"/>
  <c r="AI34" i="6"/>
  <c r="AK34" i="6"/>
  <c r="AI33" i="6"/>
  <c r="AK33" i="6"/>
  <c r="AI32" i="6"/>
  <c r="AK32" i="6"/>
  <c r="AI31" i="6"/>
  <c r="AK31" i="6"/>
  <c r="AI30" i="6"/>
  <c r="AK30" i="6"/>
  <c r="AI29" i="6"/>
  <c r="AK29" i="6"/>
  <c r="AI28" i="6"/>
  <c r="AK28" i="6"/>
  <c r="AI27" i="6"/>
  <c r="AK27" i="6"/>
  <c r="AI26" i="6"/>
  <c r="AK26" i="6"/>
  <c r="AI25" i="6"/>
  <c r="AK25" i="6"/>
  <c r="AI24" i="6"/>
  <c r="AK24" i="6"/>
  <c r="AI23" i="6"/>
  <c r="AK23" i="6"/>
  <c r="AI22" i="6"/>
  <c r="AK22" i="6"/>
  <c r="AF52" i="6"/>
  <c r="AH52" i="6"/>
  <c r="AF51" i="6"/>
  <c r="AH51" i="6"/>
  <c r="AF50" i="6"/>
  <c r="AH50" i="6"/>
  <c r="AF49" i="6"/>
  <c r="AH49" i="6"/>
  <c r="AF48" i="6"/>
  <c r="AH48" i="6"/>
  <c r="AF47" i="6"/>
  <c r="AH47" i="6"/>
  <c r="AF45" i="6"/>
  <c r="AH45" i="6"/>
  <c r="AF44" i="6"/>
  <c r="AH44" i="6"/>
  <c r="AF42" i="6"/>
  <c r="AH42" i="6"/>
  <c r="AF41" i="6"/>
  <c r="AH41" i="6"/>
  <c r="AF40" i="6"/>
  <c r="AH40" i="6"/>
  <c r="AF39" i="6"/>
  <c r="AH39" i="6"/>
  <c r="AF38" i="6"/>
  <c r="AH38" i="6"/>
  <c r="AF37" i="6"/>
  <c r="AH37" i="6"/>
  <c r="AF36" i="6"/>
  <c r="AH36" i="6"/>
  <c r="AF35" i="6"/>
  <c r="AH35" i="6"/>
  <c r="AF34" i="6"/>
  <c r="AH34" i="6"/>
  <c r="AF33" i="6"/>
  <c r="AH33" i="6"/>
  <c r="AF32" i="6"/>
  <c r="AH32" i="6"/>
  <c r="AF31" i="6"/>
  <c r="AH31" i="6"/>
  <c r="AF30" i="6"/>
  <c r="AH30" i="6"/>
  <c r="AF29" i="6"/>
  <c r="AH29" i="6"/>
  <c r="AF28" i="6"/>
  <c r="AH28" i="6"/>
  <c r="AF27" i="6"/>
  <c r="AH27" i="6"/>
  <c r="AF26" i="6"/>
  <c r="AH26" i="6"/>
  <c r="AF25" i="6"/>
  <c r="AH25" i="6"/>
  <c r="AF24" i="6"/>
  <c r="AH24" i="6"/>
  <c r="AF23" i="6"/>
  <c r="AH23" i="6"/>
  <c r="AF22" i="6"/>
  <c r="AH22" i="6"/>
  <c r="AC54" i="6"/>
  <c r="AE54" i="6"/>
  <c r="AC52" i="6"/>
  <c r="AE52" i="6"/>
  <c r="AC51" i="6"/>
  <c r="AE51" i="6"/>
  <c r="AC50" i="6"/>
  <c r="AE50" i="6"/>
  <c r="AC49" i="6"/>
  <c r="AE49" i="6"/>
  <c r="AC48" i="6"/>
  <c r="AE48" i="6"/>
  <c r="AC47" i="6"/>
  <c r="AE47" i="6"/>
  <c r="AC45" i="6"/>
  <c r="AE45" i="6"/>
  <c r="AC44" i="6"/>
  <c r="AE44" i="6"/>
  <c r="AC42" i="6"/>
  <c r="AE42" i="6"/>
  <c r="AC41" i="6"/>
  <c r="AE41" i="6"/>
  <c r="AC40" i="6"/>
  <c r="AE40" i="6"/>
  <c r="AC39" i="6"/>
  <c r="AE39" i="6"/>
  <c r="AC38" i="6"/>
  <c r="AE38" i="6"/>
  <c r="AC37" i="6"/>
  <c r="AE37" i="6"/>
  <c r="AC36" i="6"/>
  <c r="AE36" i="6"/>
  <c r="AC35" i="6"/>
  <c r="AE35" i="6"/>
  <c r="AC34" i="6"/>
  <c r="AE34" i="6"/>
  <c r="AC33" i="6"/>
  <c r="AE33" i="6"/>
  <c r="AC32" i="6"/>
  <c r="AE32" i="6"/>
  <c r="AC31" i="6"/>
  <c r="AE31" i="6"/>
  <c r="AC30" i="6"/>
  <c r="AE30" i="6"/>
  <c r="AC29" i="6"/>
  <c r="AE29" i="6"/>
  <c r="AC28" i="6"/>
  <c r="AE28" i="6"/>
  <c r="AC27" i="6"/>
  <c r="AE27" i="6"/>
  <c r="AC26" i="6"/>
  <c r="AE26" i="6"/>
  <c r="AC25" i="6"/>
  <c r="AE25" i="6"/>
  <c r="AC24" i="6"/>
  <c r="AE24" i="6"/>
  <c r="AC23" i="6"/>
  <c r="AE23" i="6"/>
  <c r="AC22" i="6"/>
  <c r="AE22" i="6"/>
  <c r="Z52" i="6"/>
  <c r="AB52" i="6"/>
  <c r="Z51" i="6"/>
  <c r="AB51" i="6"/>
  <c r="Z50" i="6"/>
  <c r="AB50" i="6"/>
  <c r="Z49" i="6"/>
  <c r="AB49" i="6"/>
  <c r="Z48" i="6"/>
  <c r="AB48" i="6"/>
  <c r="Z47" i="6"/>
  <c r="AB47" i="6"/>
  <c r="Z45" i="6"/>
  <c r="AB45" i="6"/>
  <c r="Z44" i="6"/>
  <c r="AB44" i="6"/>
  <c r="Z42" i="6"/>
  <c r="AB42" i="6"/>
  <c r="Z41" i="6"/>
  <c r="AB41" i="6"/>
  <c r="Z40" i="6"/>
  <c r="AB40" i="6"/>
  <c r="Z39" i="6"/>
  <c r="AB39" i="6"/>
  <c r="Z38" i="6"/>
  <c r="AB38" i="6"/>
  <c r="Z37" i="6"/>
  <c r="AB37" i="6"/>
  <c r="Z36" i="6"/>
  <c r="AB36" i="6"/>
  <c r="Z35" i="6"/>
  <c r="AB35" i="6"/>
  <c r="Z34" i="6"/>
  <c r="AB34" i="6"/>
  <c r="Z33" i="6"/>
  <c r="AB33" i="6"/>
  <c r="Z32" i="6"/>
  <c r="AB32" i="6"/>
  <c r="Z31" i="6"/>
  <c r="AB31" i="6"/>
  <c r="Z30" i="6"/>
  <c r="AB30" i="6"/>
  <c r="Z29" i="6"/>
  <c r="AB29" i="6"/>
  <c r="Z28" i="6"/>
  <c r="AB28" i="6"/>
  <c r="Z27" i="6"/>
  <c r="AB27" i="6"/>
  <c r="Z26" i="6"/>
  <c r="AB26" i="6"/>
  <c r="Z25" i="6"/>
  <c r="AB25" i="6"/>
  <c r="Z24" i="6"/>
  <c r="AB24" i="6"/>
  <c r="Z23" i="6"/>
  <c r="AB23" i="6"/>
  <c r="Z22" i="6"/>
  <c r="AB22" i="6"/>
  <c r="W54" i="6"/>
  <c r="Y54" i="6"/>
  <c r="W52" i="6"/>
  <c r="Y52" i="6"/>
  <c r="W51" i="6"/>
  <c r="Y51" i="6"/>
  <c r="W50" i="6"/>
  <c r="Y50" i="6"/>
  <c r="W49" i="6"/>
  <c r="Y49" i="6"/>
  <c r="W48" i="6"/>
  <c r="Y48" i="6"/>
  <c r="W47" i="6"/>
  <c r="Y47" i="6"/>
  <c r="W45" i="6"/>
  <c r="Y45" i="6"/>
  <c r="W44" i="6"/>
  <c r="Y44" i="6"/>
  <c r="W42" i="6"/>
  <c r="Y42" i="6"/>
  <c r="W41" i="6"/>
  <c r="Y41" i="6"/>
  <c r="W40" i="6"/>
  <c r="Y40" i="6"/>
  <c r="W39" i="6"/>
  <c r="Y39" i="6"/>
  <c r="W38" i="6"/>
  <c r="Y38" i="6"/>
  <c r="W37" i="6"/>
  <c r="Y37" i="6"/>
  <c r="W36" i="6"/>
  <c r="Y36" i="6"/>
  <c r="W35" i="6"/>
  <c r="Y35" i="6"/>
  <c r="W34" i="6"/>
  <c r="Y34" i="6"/>
  <c r="W33" i="6"/>
  <c r="Y33" i="6"/>
  <c r="W32" i="6"/>
  <c r="Y32" i="6"/>
  <c r="W31" i="6"/>
  <c r="Y31" i="6"/>
  <c r="W30" i="6"/>
  <c r="Y30" i="6"/>
  <c r="W29" i="6"/>
  <c r="Y29" i="6"/>
  <c r="W28" i="6"/>
  <c r="Y28" i="6"/>
  <c r="W27" i="6"/>
  <c r="Y27" i="6"/>
  <c r="W26" i="6"/>
  <c r="Y26" i="6"/>
  <c r="W25" i="6"/>
  <c r="Y25" i="6"/>
  <c r="W24" i="6"/>
  <c r="Y24" i="6"/>
  <c r="W23" i="6"/>
  <c r="Y23" i="6"/>
  <c r="W22" i="6"/>
  <c r="Y22" i="6"/>
  <c r="T52" i="6"/>
  <c r="V52" i="6"/>
  <c r="T51" i="6"/>
  <c r="V51" i="6"/>
  <c r="T50" i="6"/>
  <c r="V50" i="6"/>
  <c r="T49" i="6"/>
  <c r="V49" i="6"/>
  <c r="T48" i="6"/>
  <c r="V48" i="6"/>
  <c r="T47" i="6"/>
  <c r="V47" i="6"/>
  <c r="T45" i="6"/>
  <c r="V45" i="6"/>
  <c r="T44" i="6"/>
  <c r="V44" i="6"/>
  <c r="T42" i="6"/>
  <c r="V42" i="6"/>
  <c r="T41" i="6"/>
  <c r="V41" i="6"/>
  <c r="T40" i="6"/>
  <c r="V40" i="6"/>
  <c r="T39" i="6"/>
  <c r="V39" i="6"/>
  <c r="T38" i="6"/>
  <c r="V38" i="6"/>
  <c r="T37" i="6"/>
  <c r="V37" i="6"/>
  <c r="T36" i="6"/>
  <c r="V36" i="6"/>
  <c r="T35" i="6"/>
  <c r="V35" i="6"/>
  <c r="T34" i="6"/>
  <c r="V34" i="6"/>
  <c r="T33" i="6"/>
  <c r="V33" i="6"/>
  <c r="T32" i="6"/>
  <c r="V32" i="6"/>
  <c r="T31" i="6"/>
  <c r="V31" i="6"/>
  <c r="T30" i="6"/>
  <c r="V30" i="6"/>
  <c r="T29" i="6"/>
  <c r="V29" i="6"/>
  <c r="T28" i="6"/>
  <c r="V28" i="6"/>
  <c r="T27" i="6"/>
  <c r="V27" i="6"/>
  <c r="T26" i="6"/>
  <c r="V26" i="6"/>
  <c r="T25" i="6"/>
  <c r="V25" i="6"/>
  <c r="T24" i="6"/>
  <c r="V24" i="6"/>
  <c r="T23" i="6"/>
  <c r="V23" i="6"/>
  <c r="T22" i="6"/>
  <c r="V22" i="6"/>
  <c r="Q54" i="6"/>
  <c r="S54" i="6"/>
  <c r="Q52" i="6"/>
  <c r="S52" i="6"/>
  <c r="Q51" i="6"/>
  <c r="S51" i="6"/>
  <c r="Q50" i="6"/>
  <c r="S50" i="6"/>
  <c r="Q49" i="6"/>
  <c r="S49" i="6"/>
  <c r="Q48" i="6"/>
  <c r="S48" i="6"/>
  <c r="Q47" i="6"/>
  <c r="S47" i="6"/>
  <c r="Q45" i="6"/>
  <c r="S45" i="6"/>
  <c r="Q44" i="6"/>
  <c r="S44" i="6"/>
  <c r="Q42" i="6"/>
  <c r="S42" i="6"/>
  <c r="Q41" i="6"/>
  <c r="S41" i="6"/>
  <c r="Q40" i="6"/>
  <c r="S40" i="6"/>
  <c r="Q39" i="6"/>
  <c r="S39" i="6"/>
  <c r="Q38" i="6"/>
  <c r="S38" i="6"/>
  <c r="Q37" i="6"/>
  <c r="S37" i="6"/>
  <c r="Q36" i="6"/>
  <c r="S36" i="6"/>
  <c r="Q35" i="6"/>
  <c r="S35" i="6"/>
  <c r="Q34" i="6"/>
  <c r="S34" i="6"/>
  <c r="Q33" i="6"/>
  <c r="S33" i="6"/>
  <c r="Q32" i="6"/>
  <c r="S32" i="6"/>
  <c r="Q31" i="6"/>
  <c r="S31" i="6"/>
  <c r="Q30" i="6"/>
  <c r="S30" i="6"/>
  <c r="Q29" i="6"/>
  <c r="S29" i="6"/>
  <c r="Q28" i="6"/>
  <c r="S28" i="6"/>
  <c r="Q27" i="6"/>
  <c r="S27" i="6"/>
  <c r="Q26" i="6"/>
  <c r="S26" i="6"/>
  <c r="Q25" i="6"/>
  <c r="S25" i="6"/>
  <c r="Q24" i="6"/>
  <c r="S24" i="6"/>
  <c r="Q23" i="6"/>
  <c r="S23" i="6"/>
  <c r="Q22" i="6"/>
  <c r="S22" i="6"/>
  <c r="N59" i="6"/>
  <c r="N54" i="6"/>
  <c r="P54" i="6"/>
  <c r="N52" i="6"/>
  <c r="P52" i="6"/>
  <c r="N51" i="6"/>
  <c r="P51" i="6"/>
  <c r="N50" i="6"/>
  <c r="P50" i="6"/>
  <c r="N49" i="6"/>
  <c r="P49" i="6"/>
  <c r="N48" i="6"/>
  <c r="P48" i="6"/>
  <c r="N47" i="6"/>
  <c r="P47" i="6"/>
  <c r="N46" i="6"/>
  <c r="P46" i="6"/>
  <c r="N45" i="6"/>
  <c r="P45" i="6"/>
  <c r="N44" i="6"/>
  <c r="P44" i="6"/>
  <c r="N42" i="6"/>
  <c r="P42" i="6"/>
  <c r="N41" i="6"/>
  <c r="P41" i="6"/>
  <c r="N40" i="6"/>
  <c r="P40" i="6"/>
  <c r="N39" i="6"/>
  <c r="P39" i="6"/>
  <c r="N38" i="6"/>
  <c r="P38" i="6"/>
  <c r="N37" i="6"/>
  <c r="P37" i="6"/>
  <c r="N36" i="6"/>
  <c r="P36" i="6"/>
  <c r="N35" i="6"/>
  <c r="P35" i="6"/>
  <c r="N34" i="6"/>
  <c r="P34" i="6"/>
  <c r="N33" i="6"/>
  <c r="P33" i="6"/>
  <c r="N32" i="6"/>
  <c r="P32" i="6"/>
  <c r="N31" i="6"/>
  <c r="P31" i="6"/>
  <c r="N30" i="6"/>
  <c r="P30" i="6"/>
  <c r="N29" i="6"/>
  <c r="P29" i="6"/>
  <c r="N28" i="6"/>
  <c r="P28" i="6"/>
  <c r="N27" i="6"/>
  <c r="P27" i="6"/>
  <c r="N26" i="6"/>
  <c r="P26" i="6"/>
  <c r="N25" i="6"/>
  <c r="P25" i="6"/>
  <c r="N24" i="6"/>
  <c r="P24" i="6"/>
  <c r="N23" i="6"/>
  <c r="P23" i="6"/>
  <c r="N22" i="6"/>
  <c r="P22" i="6"/>
  <c r="K51" i="6"/>
  <c r="M51" i="6"/>
  <c r="AU17" i="6"/>
  <c r="AW17" i="6"/>
  <c r="AU16" i="6"/>
  <c r="AW16" i="6"/>
  <c r="AU12" i="6"/>
  <c r="AW12" i="6"/>
  <c r="AU9" i="6"/>
  <c r="AW9" i="6"/>
  <c r="AR17" i="6"/>
  <c r="AT17" i="6"/>
  <c r="AR16" i="6"/>
  <c r="AT16" i="6"/>
  <c r="AR12" i="6"/>
  <c r="AT12" i="6"/>
  <c r="AR9" i="6"/>
  <c r="AT9" i="6"/>
  <c r="AO17" i="6"/>
  <c r="AQ17" i="6"/>
  <c r="AO16" i="6"/>
  <c r="AQ16" i="6"/>
  <c r="AO12" i="6"/>
  <c r="AQ12" i="6"/>
  <c r="AO9" i="6"/>
  <c r="AQ9" i="6"/>
  <c r="AL17" i="6"/>
  <c r="AN17" i="6"/>
  <c r="AL16" i="6"/>
  <c r="AN16" i="6"/>
  <c r="AL12" i="6"/>
  <c r="AN12" i="6"/>
  <c r="AL9" i="6"/>
  <c r="AN9" i="6"/>
  <c r="AI17" i="6"/>
  <c r="AK17" i="6"/>
  <c r="AI16" i="6"/>
  <c r="AK16" i="6"/>
  <c r="AI12" i="6"/>
  <c r="AK12" i="6"/>
  <c r="AI9" i="6"/>
  <c r="AK9" i="6"/>
  <c r="AF17" i="6"/>
  <c r="AH17" i="6"/>
  <c r="AF16" i="6"/>
  <c r="AH16" i="6"/>
  <c r="AF12" i="6"/>
  <c r="AH12" i="6"/>
  <c r="AF9" i="6"/>
  <c r="AH9" i="6"/>
  <c r="AC17" i="6"/>
  <c r="AE17" i="6"/>
  <c r="AC16" i="6"/>
  <c r="AE16" i="6"/>
  <c r="AC12" i="6"/>
  <c r="AE12" i="6"/>
  <c r="AC9" i="6"/>
  <c r="AE9" i="6"/>
  <c r="Z17" i="6"/>
  <c r="AB17" i="6"/>
  <c r="Z16" i="6"/>
  <c r="AB16" i="6"/>
  <c r="Z12" i="6"/>
  <c r="AB12" i="6"/>
  <c r="W17" i="6"/>
  <c r="Y17" i="6"/>
  <c r="W16" i="6"/>
  <c r="Y16" i="6"/>
  <c r="W12" i="6"/>
  <c r="Y12" i="6"/>
  <c r="T17" i="6"/>
  <c r="V17" i="6"/>
  <c r="T16" i="6"/>
  <c r="V16" i="6"/>
  <c r="T12" i="6"/>
  <c r="V12" i="6"/>
  <c r="Q17" i="6"/>
  <c r="S17" i="6"/>
  <c r="Q16" i="6"/>
  <c r="S16" i="6"/>
  <c r="Q12" i="6"/>
  <c r="S12" i="6"/>
  <c r="N17" i="6"/>
  <c r="P17" i="6"/>
  <c r="N16" i="6"/>
  <c r="P16" i="6"/>
  <c r="N12" i="6"/>
  <c r="P12" i="6"/>
  <c r="A52" i="6"/>
  <c r="A51" i="6"/>
  <c r="F7" i="5"/>
  <c r="K59" i="5"/>
  <c r="K59" i="6"/>
  <c r="M59" i="6"/>
  <c r="X53" i="5"/>
  <c r="AU53" i="6"/>
  <c r="AW53" i="6"/>
  <c r="W53" i="5"/>
  <c r="AR53" i="6"/>
  <c r="V53" i="5"/>
  <c r="AO53" i="6"/>
  <c r="AQ53" i="6"/>
  <c r="U53" i="5"/>
  <c r="AL53" i="6"/>
  <c r="AN53" i="6"/>
  <c r="T53" i="5"/>
  <c r="AI53" i="6"/>
  <c r="AK53" i="6"/>
  <c r="S53" i="5"/>
  <c r="AF53" i="6"/>
  <c r="AH53" i="6"/>
  <c r="R53" i="5"/>
  <c r="AC53" i="6"/>
  <c r="Q53" i="5"/>
  <c r="P53" i="5"/>
  <c r="W53" i="6"/>
  <c r="Y53" i="6"/>
  <c r="O53" i="5"/>
  <c r="T53" i="6"/>
  <c r="N53" i="5"/>
  <c r="Q53" i="6"/>
  <c r="S53" i="6"/>
  <c r="M53" i="5"/>
  <c r="X43" i="5"/>
  <c r="AU43" i="6"/>
  <c r="AW43" i="6"/>
  <c r="W43" i="5"/>
  <c r="AR43" i="6"/>
  <c r="AT43" i="6"/>
  <c r="V43" i="5"/>
  <c r="AO43" i="6"/>
  <c r="AQ43" i="6"/>
  <c r="U43" i="5"/>
  <c r="T43" i="5"/>
  <c r="AI43" i="6"/>
  <c r="AK43" i="6"/>
  <c r="S43" i="5"/>
  <c r="AF43" i="6"/>
  <c r="AH43" i="6"/>
  <c r="R43" i="5"/>
  <c r="AC43" i="6"/>
  <c r="AE43" i="6"/>
  <c r="Q43" i="5"/>
  <c r="Z43" i="6"/>
  <c r="P43" i="5"/>
  <c r="W43" i="6"/>
  <c r="Y43" i="6"/>
  <c r="O43" i="5"/>
  <c r="N43" i="5"/>
  <c r="Q43" i="6"/>
  <c r="S43" i="6"/>
  <c r="M43" i="5"/>
  <c r="L51" i="5"/>
  <c r="K44" i="5"/>
  <c r="L44" i="5"/>
  <c r="K44" i="6"/>
  <c r="M44" i="6"/>
  <c r="A46" i="5"/>
  <c r="A46" i="6"/>
  <c r="A49" i="5"/>
  <c r="A49" i="6"/>
  <c r="A50" i="5"/>
  <c r="A50" i="6"/>
  <c r="A48" i="5"/>
  <c r="A48" i="6"/>
  <c r="A47" i="5"/>
  <c r="A47" i="6"/>
  <c r="A45" i="5"/>
  <c r="A45" i="6"/>
  <c r="A44" i="5"/>
  <c r="A44" i="6"/>
  <c r="A42" i="5"/>
  <c r="A42" i="6"/>
  <c r="A41" i="5"/>
  <c r="A41" i="6"/>
  <c r="A40" i="5"/>
  <c r="A40" i="6"/>
  <c r="A39" i="5"/>
  <c r="A39" i="6"/>
  <c r="A38" i="5"/>
  <c r="A38" i="6"/>
  <c r="A37" i="5"/>
  <c r="A37" i="6"/>
  <c r="A36" i="5"/>
  <c r="A36" i="6"/>
  <c r="A35" i="5"/>
  <c r="A35" i="6"/>
  <c r="A34" i="5"/>
  <c r="A34" i="6"/>
  <c r="A33" i="5"/>
  <c r="A33" i="6"/>
  <c r="A32" i="5"/>
  <c r="A32" i="6"/>
  <c r="A31" i="5"/>
  <c r="A31" i="6"/>
  <c r="A30" i="5"/>
  <c r="A30" i="6"/>
  <c r="A29" i="5"/>
  <c r="A29" i="6"/>
  <c r="A28" i="5"/>
  <c r="A28" i="6"/>
  <c r="A27" i="5"/>
  <c r="A27" i="6"/>
  <c r="A26" i="5"/>
  <c r="A26" i="6"/>
  <c r="A25" i="5"/>
  <c r="A25" i="6"/>
  <c r="A24" i="5"/>
  <c r="A24" i="6"/>
  <c r="A23" i="5"/>
  <c r="A23" i="6"/>
  <c r="A22" i="5"/>
  <c r="A22" i="6"/>
  <c r="K16" i="5"/>
  <c r="K16" i="6"/>
  <c r="M16" i="6"/>
  <c r="K2" i="5"/>
  <c r="K2" i="6"/>
  <c r="Q3" i="5"/>
  <c r="D105" i="7"/>
  <c r="D106" i="7"/>
  <c r="D107" i="7"/>
  <c r="D108" i="7"/>
  <c r="D109" i="7"/>
  <c r="D110" i="7"/>
  <c r="D111" i="7"/>
  <c r="D112" i="7"/>
  <c r="D113" i="7"/>
  <c r="D104" i="7"/>
  <c r="D97" i="7"/>
  <c r="D98" i="7"/>
  <c r="D99" i="7"/>
  <c r="D100" i="7"/>
  <c r="D101" i="7"/>
  <c r="D102" i="7"/>
  <c r="D96" i="7"/>
  <c r="D85" i="7"/>
  <c r="D86" i="7"/>
  <c r="D87" i="7"/>
  <c r="D88" i="7"/>
  <c r="D89" i="7"/>
  <c r="D90" i="7"/>
  <c r="D91" i="7"/>
  <c r="D92" i="7"/>
  <c r="D93" i="7"/>
  <c r="D94" i="7"/>
  <c r="D84" i="7"/>
  <c r="D77" i="7"/>
  <c r="D78" i="7"/>
  <c r="D79" i="7"/>
  <c r="D80" i="7"/>
  <c r="D81" i="7"/>
  <c r="D82" i="7"/>
  <c r="D76" i="7"/>
  <c r="D70" i="7"/>
  <c r="D71" i="7"/>
  <c r="D72" i="7"/>
  <c r="D73" i="7"/>
  <c r="D74" i="7"/>
  <c r="D69" i="7"/>
  <c r="D62" i="7"/>
  <c r="D63" i="7"/>
  <c r="D64" i="7"/>
  <c r="D65" i="7"/>
  <c r="D66" i="7"/>
  <c r="D67" i="7"/>
  <c r="D61" i="7"/>
  <c r="D49" i="7"/>
  <c r="D50" i="7"/>
  <c r="D51" i="7"/>
  <c r="D52" i="7"/>
  <c r="D53" i="7"/>
  <c r="D54" i="7"/>
  <c r="D55" i="7"/>
  <c r="D56" i="7"/>
  <c r="D57" i="7"/>
  <c r="D58" i="7"/>
  <c r="D48" i="7"/>
  <c r="D40" i="7"/>
  <c r="D41" i="7"/>
  <c r="D42" i="7"/>
  <c r="D43" i="7"/>
  <c r="D44" i="7"/>
  <c r="D45" i="7"/>
  <c r="D46" i="7"/>
  <c r="D39" i="7"/>
  <c r="D33" i="7"/>
  <c r="D34" i="7"/>
  <c r="D35" i="7"/>
  <c r="D36" i="7"/>
  <c r="D37" i="7"/>
  <c r="D32" i="7"/>
  <c r="D18" i="7"/>
  <c r="D19" i="7"/>
  <c r="D20" i="7"/>
  <c r="D21" i="7"/>
  <c r="D22" i="7"/>
  <c r="D23" i="7"/>
  <c r="D24" i="7"/>
  <c r="D25" i="7"/>
  <c r="D26" i="7"/>
  <c r="D27" i="7"/>
  <c r="D28" i="7"/>
  <c r="D29" i="7"/>
  <c r="D30" i="7"/>
  <c r="D17" i="7"/>
  <c r="D6" i="7"/>
  <c r="D7" i="7"/>
  <c r="D8" i="7"/>
  <c r="D9" i="7"/>
  <c r="D10" i="7"/>
  <c r="D11" i="7"/>
  <c r="D12" i="7"/>
  <c r="D13" i="7"/>
  <c r="D14" i="7"/>
  <c r="D15" i="7"/>
  <c r="D5" i="7"/>
  <c r="W3" i="2"/>
  <c r="Z44" i="2"/>
  <c r="Z45" i="2"/>
  <c r="Z46" i="2"/>
  <c r="Z47" i="2"/>
  <c r="Z48" i="2"/>
  <c r="Z49" i="2"/>
  <c r="Z50" i="2"/>
  <c r="Z43" i="2"/>
  <c r="W47" i="2"/>
  <c r="W43" i="2"/>
  <c r="Z41" i="2"/>
  <c r="Z22" i="2"/>
  <c r="Z23" i="2"/>
  <c r="Z24" i="2"/>
  <c r="Z25" i="2"/>
  <c r="Z26" i="2"/>
  <c r="Z27" i="2"/>
  <c r="Z28" i="2"/>
  <c r="Z29" i="2"/>
  <c r="Z30" i="2"/>
  <c r="Z31" i="2"/>
  <c r="Z32" i="2"/>
  <c r="Z33" i="2"/>
  <c r="Z34" i="2"/>
  <c r="Z35" i="2"/>
  <c r="Z36" i="2"/>
  <c r="Z37" i="2"/>
  <c r="Z38" i="2"/>
  <c r="Z39" i="2"/>
  <c r="Z40" i="2"/>
  <c r="Z21" i="2"/>
  <c r="W23" i="2"/>
  <c r="W27" i="2"/>
  <c r="W31" i="2"/>
  <c r="W35" i="2"/>
  <c r="W39" i="2"/>
  <c r="Z17" i="2"/>
  <c r="Z16" i="2"/>
  <c r="Z12" i="2"/>
  <c r="Z14" i="2"/>
  <c r="W12" i="2"/>
  <c r="J50" i="10"/>
  <c r="N8" i="6"/>
  <c r="P8" i="6"/>
  <c r="M9" i="5"/>
  <c r="J51" i="10"/>
  <c r="D16" i="4"/>
  <c r="W21" i="2"/>
  <c r="W34" i="2"/>
  <c r="W30" i="2"/>
  <c r="W22" i="2"/>
  <c r="W50" i="2"/>
  <c r="W17" i="2"/>
  <c r="W41" i="2"/>
  <c r="W37" i="2"/>
  <c r="W33" i="2"/>
  <c r="W29" i="2"/>
  <c r="W25" i="2"/>
  <c r="W49" i="2"/>
  <c r="W45" i="2"/>
  <c r="M3" i="5"/>
  <c r="V3" i="5"/>
  <c r="Y3" i="6"/>
  <c r="W16" i="2"/>
  <c r="W38" i="2"/>
  <c r="W26" i="2"/>
  <c r="W46" i="2"/>
  <c r="W14" i="2"/>
  <c r="W40" i="2"/>
  <c r="W36" i="2"/>
  <c r="W32" i="2"/>
  <c r="W28" i="2"/>
  <c r="W24" i="2"/>
  <c r="W48" i="2"/>
  <c r="W44" i="2"/>
  <c r="AP55" i="6"/>
  <c r="I34" i="9"/>
  <c r="U54" i="6"/>
  <c r="J36" i="10"/>
  <c r="J30" i="10"/>
  <c r="J52" i="10"/>
  <c r="E16" i="4"/>
  <c r="J61" i="10"/>
  <c r="F16" i="4"/>
  <c r="J53" i="10"/>
  <c r="E14" i="4"/>
  <c r="E2" i="11" s="1"/>
  <c r="F14" i="4"/>
  <c r="F2" i="11" s="1"/>
  <c r="H16" i="4"/>
  <c r="J37" i="10"/>
  <c r="J31" i="10"/>
  <c r="J54" i="10"/>
  <c r="G14" i="4"/>
  <c r="G2" i="11" s="1"/>
  <c r="J38" i="10"/>
  <c r="J32" i="10"/>
  <c r="J55" i="10"/>
  <c r="J39" i="10"/>
  <c r="J34" i="10"/>
  <c r="J33" i="10"/>
  <c r="S11" i="4"/>
  <c r="J27" i="10" s="1"/>
  <c r="J56" i="10"/>
  <c r="H14" i="4"/>
  <c r="H2" i="11" s="1"/>
  <c r="I14" i="4"/>
  <c r="I2" i="11" s="1"/>
  <c r="J57" i="10"/>
  <c r="J14" i="4"/>
  <c r="J2" i="11" s="1"/>
  <c r="L16" i="4"/>
  <c r="J58" i="10"/>
  <c r="K14" i="4"/>
  <c r="K2" i="11" s="1"/>
  <c r="J59" i="10"/>
  <c r="S13" i="4"/>
  <c r="J60" i="10"/>
  <c r="L14" i="4"/>
  <c r="M14" i="4"/>
  <c r="M2" i="11" s="1"/>
  <c r="R55" i="6"/>
  <c r="I26" i="9"/>
  <c r="R57" i="6"/>
  <c r="N43" i="6"/>
  <c r="M55" i="5"/>
  <c r="N55" i="6"/>
  <c r="N53" i="6"/>
  <c r="P53" i="6"/>
  <c r="AS54" i="6"/>
  <c r="K32" i="5"/>
  <c r="K49" i="5"/>
  <c r="L49" i="5"/>
  <c r="K42" i="2"/>
  <c r="O38" i="3"/>
  <c r="H10" i="9"/>
  <c r="G10" i="9"/>
  <c r="H9" i="9"/>
  <c r="G9" i="9"/>
  <c r="H7" i="9"/>
  <c r="G7" i="9"/>
  <c r="L50" i="5"/>
  <c r="K27" i="6"/>
  <c r="M27" i="6"/>
  <c r="K29" i="5"/>
  <c r="K29" i="6"/>
  <c r="M29" i="6"/>
  <c r="K45" i="6"/>
  <c r="M45" i="6"/>
  <c r="L42" i="5"/>
  <c r="H6" i="9"/>
  <c r="G6" i="9"/>
  <c r="K40" i="5"/>
  <c r="K35" i="6"/>
  <c r="M35" i="6"/>
  <c r="L31" i="5"/>
  <c r="K22" i="5"/>
  <c r="L22" i="5"/>
  <c r="K22" i="6"/>
  <c r="M22" i="6"/>
  <c r="K47" i="5"/>
  <c r="K47" i="6"/>
  <c r="M47" i="6"/>
  <c r="L47" i="5"/>
  <c r="H11" i="9"/>
  <c r="G11" i="9"/>
  <c r="I16" i="4"/>
  <c r="J16" i="4"/>
  <c r="K16" i="4"/>
  <c r="S15" i="4"/>
  <c r="M16" i="4"/>
  <c r="T43" i="6"/>
  <c r="V43" i="6"/>
  <c r="K12" i="6"/>
  <c r="M12" i="6"/>
  <c r="AD19" i="6"/>
  <c r="AV19" i="6"/>
  <c r="I32" i="9"/>
  <c r="AJ57" i="6"/>
  <c r="V53" i="6"/>
  <c r="AT53" i="6"/>
  <c r="R19" i="6"/>
  <c r="U19" i="6"/>
  <c r="AL43" i="6"/>
  <c r="AN43" i="6"/>
  <c r="P39" i="3"/>
  <c r="R36" i="3"/>
  <c r="T38" i="3"/>
  <c r="O55" i="6"/>
  <c r="I25" i="9"/>
  <c r="P43" i="6"/>
  <c r="AM54" i="6"/>
  <c r="AM55" i="6"/>
  <c r="I33" i="9"/>
  <c r="AG19" i="6"/>
  <c r="AG57" i="6"/>
  <c r="AA54" i="6"/>
  <c r="L25" i="5"/>
  <c r="M31" i="6"/>
  <c r="O19" i="6"/>
  <c r="O57" i="6"/>
  <c r="O61" i="6"/>
  <c r="S35" i="3"/>
  <c r="T35" i="3"/>
  <c r="T39" i="3"/>
  <c r="O35" i="3"/>
  <c r="Q3" i="2"/>
  <c r="K3" i="2"/>
  <c r="W10" i="2"/>
  <c r="Z10" i="2"/>
  <c r="Z9" i="2"/>
  <c r="W9" i="2"/>
  <c r="Z11" i="2"/>
  <c r="W11" i="2"/>
  <c r="Z8" i="2"/>
  <c r="W8" i="2"/>
  <c r="J13" i="10"/>
  <c r="J9" i="10"/>
  <c r="J20" i="10"/>
  <c r="J18" i="10"/>
  <c r="J17" i="10"/>
  <c r="J12" i="10"/>
  <c r="J14" i="10"/>
  <c r="J11" i="10"/>
  <c r="J19" i="10"/>
  <c r="J16" i="10"/>
  <c r="J15" i="10"/>
  <c r="J10" i="10"/>
  <c r="K48" i="6"/>
  <c r="M48" i="6"/>
  <c r="M3" i="6"/>
  <c r="L16" i="5"/>
  <c r="L17" i="5"/>
  <c r="K52" i="6"/>
  <c r="M52" i="6"/>
  <c r="K28" i="6"/>
  <c r="M28" i="6"/>
  <c r="K36" i="6"/>
  <c r="M36" i="6"/>
  <c r="K37" i="6"/>
  <c r="M37" i="6"/>
  <c r="L37" i="5"/>
  <c r="K43" i="5"/>
  <c r="L24" i="5"/>
  <c r="M24" i="6"/>
  <c r="K34" i="6"/>
  <c r="M34" i="6"/>
  <c r="L38" i="5"/>
  <c r="K38" i="6"/>
  <c r="M38" i="6"/>
  <c r="K30" i="6"/>
  <c r="M30" i="6"/>
  <c r="L30" i="5"/>
  <c r="K26" i="6"/>
  <c r="M26" i="6"/>
  <c r="L26" i="5"/>
  <c r="K33" i="6"/>
  <c r="M33" i="6"/>
  <c r="L33" i="5"/>
  <c r="G4" i="9"/>
  <c r="AG54" i="6"/>
  <c r="AD55" i="6"/>
  <c r="I30" i="9"/>
  <c r="L53" i="6"/>
  <c r="Q39" i="3"/>
  <c r="R38" i="3"/>
  <c r="W38" i="3"/>
  <c r="K39" i="6"/>
  <c r="M39" i="6"/>
  <c r="L39" i="5"/>
  <c r="P35" i="3"/>
  <c r="R35" i="3"/>
  <c r="O39" i="3"/>
  <c r="R39" i="3"/>
  <c r="W39" i="3"/>
  <c r="Q36" i="3"/>
  <c r="W36" i="3"/>
  <c r="O36" i="3"/>
  <c r="Q35" i="3"/>
  <c r="T36" i="3"/>
  <c r="S39" i="3"/>
  <c r="S36" i="3"/>
  <c r="U38" i="3"/>
  <c r="W35" i="3"/>
  <c r="S38" i="3"/>
  <c r="K49" i="6"/>
  <c r="M49" i="6"/>
  <c r="K32" i="6"/>
  <c r="M32" i="6"/>
  <c r="L32" i="5"/>
  <c r="AV57" i="6"/>
  <c r="H16" i="9"/>
  <c r="AE53" i="6"/>
  <c r="AB43" i="6"/>
  <c r="AG55" i="6"/>
  <c r="I31" i="9"/>
  <c r="AM57" i="6"/>
  <c r="I47" i="9"/>
  <c r="R59" i="6"/>
  <c r="H25" i="9"/>
  <c r="P55" i="6"/>
  <c r="K41" i="6"/>
  <c r="M41" i="6"/>
  <c r="L41" i="5"/>
  <c r="L29" i="5"/>
  <c r="Z42" i="2"/>
  <c r="Z51" i="2"/>
  <c r="Z53" i="6"/>
  <c r="AB53" i="6"/>
  <c r="K53" i="5"/>
  <c r="K53" i="6"/>
  <c r="M53" i="6"/>
  <c r="K40" i="6"/>
  <c r="M40" i="6"/>
  <c r="L40" i="5"/>
  <c r="K43" i="6"/>
  <c r="L43" i="5"/>
  <c r="L14" i="5"/>
  <c r="K14" i="6"/>
  <c r="M14" i="6"/>
  <c r="V39" i="3"/>
  <c r="U35" i="3"/>
  <c r="Q38" i="3"/>
  <c r="P38" i="3"/>
  <c r="P36" i="3"/>
  <c r="V35" i="3"/>
  <c r="V36" i="3"/>
  <c r="V38" i="3"/>
  <c r="U39" i="3"/>
  <c r="U36" i="3"/>
  <c r="K51" i="2"/>
  <c r="U55" i="6"/>
  <c r="L54" i="6"/>
  <c r="R61" i="6"/>
  <c r="X19" i="6"/>
  <c r="L15" i="6"/>
  <c r="L19" i="6"/>
  <c r="L57" i="6"/>
  <c r="W42" i="2"/>
  <c r="W51" i="2"/>
  <c r="AD57" i="6"/>
  <c r="AS55" i="6"/>
  <c r="AA55" i="6"/>
  <c r="I29" i="9"/>
  <c r="L43" i="6"/>
  <c r="L55" i="6"/>
  <c r="AP57" i="6"/>
  <c r="X57" i="6"/>
  <c r="I48" i="9"/>
  <c r="U59" i="6"/>
  <c r="AA57" i="6"/>
  <c r="I27" i="9"/>
  <c r="I37" i="9"/>
  <c r="U57" i="6"/>
  <c r="M43" i="6"/>
  <c r="I35" i="9"/>
  <c r="AS57" i="6"/>
  <c r="T37" i="3"/>
  <c r="W37" i="3"/>
  <c r="O37" i="3"/>
  <c r="R37" i="3"/>
  <c r="U37" i="3"/>
  <c r="O11" i="3"/>
  <c r="S37" i="3"/>
  <c r="V37" i="3"/>
  <c r="Q37" i="3"/>
  <c r="P37" i="3"/>
  <c r="U61" i="6"/>
  <c r="X59" i="6"/>
  <c r="X61" i="6"/>
  <c r="I49" i="9"/>
  <c r="I50" i="9"/>
  <c r="AA59" i="6"/>
  <c r="AA61" i="6"/>
  <c r="I51" i="9"/>
  <c r="AD59" i="6"/>
  <c r="AD61" i="6"/>
  <c r="I52" i="9"/>
  <c r="AG59" i="6"/>
  <c r="AG61" i="6"/>
  <c r="AJ59" i="6"/>
  <c r="AJ61" i="6"/>
  <c r="I53" i="9"/>
  <c r="AM59" i="6"/>
  <c r="AM61" i="6"/>
  <c r="I54" i="9"/>
  <c r="I55" i="9"/>
  <c r="AP59" i="6"/>
  <c r="AP61" i="6"/>
  <c r="AS59" i="6"/>
  <c r="AS61" i="6"/>
  <c r="I56" i="9"/>
  <c r="I57" i="9"/>
  <c r="AV59" i="6"/>
  <c r="AV61" i="6"/>
  <c r="L61" i="6"/>
  <c r="I58" i="9"/>
  <c r="I59" i="9"/>
  <c r="H10" i="2"/>
  <c r="H10" i="5" s="1"/>
  <c r="H10" i="6" s="1"/>
  <c r="N10" i="6"/>
  <c r="P10" i="6"/>
  <c r="N9" i="6"/>
  <c r="P9" i="6"/>
  <c r="S25" i="4"/>
  <c r="K10" i="2" s="1"/>
  <c r="K10" i="5" s="1"/>
  <c r="J5" i="11" l="1"/>
  <c r="H11" i="11"/>
  <c r="I11" i="11" s="1"/>
  <c r="J11" i="11" s="1"/>
  <c r="K11" i="11" s="1"/>
  <c r="L2" i="11"/>
  <c r="E8" i="2"/>
  <c r="E8" i="5" s="1"/>
  <c r="E8" i="6" s="1"/>
  <c r="K10" i="6"/>
  <c r="M10" i="6" s="1"/>
  <c r="L10" i="5"/>
  <c r="K11" i="2"/>
  <c r="K11" i="5"/>
  <c r="K11" i="6" s="1"/>
  <c r="M11" i="6" s="1"/>
  <c r="E8" i="11"/>
  <c r="F8" i="11" s="1"/>
  <c r="M5" i="11"/>
  <c r="M15" i="11"/>
  <c r="K14" i="11"/>
  <c r="L14" i="11" s="1"/>
  <c r="B3" i="2"/>
  <c r="G5" i="11"/>
  <c r="C6" i="4"/>
  <c r="J49" i="10"/>
  <c r="S21" i="4"/>
  <c r="K9" i="2" s="1"/>
  <c r="K9" i="5" s="1"/>
  <c r="E9" i="2"/>
  <c r="E9" i="5" s="1"/>
  <c r="E9" i="6" s="1"/>
  <c r="K34" i="10"/>
  <c r="K35" i="10"/>
  <c r="K38" i="10"/>
  <c r="K32" i="10"/>
  <c r="K37" i="10"/>
  <c r="K29" i="10"/>
  <c r="K36" i="10"/>
  <c r="K31" i="10"/>
  <c r="K33" i="10"/>
  <c r="K28" i="10"/>
  <c r="K39" i="10"/>
  <c r="K30" i="10"/>
  <c r="Q9" i="6"/>
  <c r="S9" i="6" s="1"/>
  <c r="W15" i="2"/>
  <c r="W18" i="2" s="1"/>
  <c r="W53" i="2" s="1"/>
  <c r="Z15" i="2"/>
  <c r="Z18" i="2" s="1"/>
  <c r="Z53" i="2" s="1"/>
  <c r="H5" i="11"/>
  <c r="I5" i="11"/>
  <c r="F9" i="11"/>
  <c r="G9" i="11" s="1"/>
  <c r="G10" i="11"/>
  <c r="H10" i="11" s="1"/>
  <c r="C5" i="11"/>
  <c r="K5" i="11"/>
  <c r="J13" i="11"/>
  <c r="D5" i="11"/>
  <c r="L5" i="11"/>
  <c r="E5" i="11"/>
  <c r="F5" i="11"/>
  <c r="D7" i="11"/>
  <c r="D19" i="11" s="1"/>
  <c r="I12" i="11"/>
  <c r="J12" i="11" s="1"/>
  <c r="B4" i="11"/>
  <c r="N11" i="6"/>
  <c r="P11" i="6" s="1"/>
  <c r="M15" i="5"/>
  <c r="M18" i="5"/>
  <c r="N18" i="6" s="1"/>
  <c r="P18" i="6" s="1"/>
  <c r="S16" i="4"/>
  <c r="M14" i="11" l="1"/>
  <c r="T11" i="2"/>
  <c r="T30" i="2"/>
  <c r="L11" i="5"/>
  <c r="I10" i="11"/>
  <c r="J10" i="11" s="1"/>
  <c r="T27" i="2"/>
  <c r="T37" i="2"/>
  <c r="T16" i="2"/>
  <c r="T36" i="2"/>
  <c r="T34" i="2"/>
  <c r="T28" i="2"/>
  <c r="T43" i="2"/>
  <c r="T38" i="2"/>
  <c r="T49" i="2"/>
  <c r="K13" i="11"/>
  <c r="L13" i="11" s="1"/>
  <c r="T13" i="2"/>
  <c r="T24" i="2"/>
  <c r="T45" i="2"/>
  <c r="T39" i="2"/>
  <c r="T32" i="2"/>
  <c r="T25" i="2"/>
  <c r="T48" i="2"/>
  <c r="T35" i="2"/>
  <c r="T10" i="2"/>
  <c r="T46" i="2"/>
  <c r="T33" i="2"/>
  <c r="T41" i="2"/>
  <c r="T50" i="2"/>
  <c r="T40" i="2"/>
  <c r="T47" i="2"/>
  <c r="T44" i="2"/>
  <c r="K3" i="5"/>
  <c r="R3" i="5" s="1"/>
  <c r="S3" i="6" s="1"/>
  <c r="T14" i="2"/>
  <c r="T31" i="2"/>
  <c r="T21" i="2"/>
  <c r="T17" i="2"/>
  <c r="T26" i="2"/>
  <c r="T29" i="2"/>
  <c r="T12" i="2"/>
  <c r="T23" i="2"/>
  <c r="T22" i="2"/>
  <c r="K57" i="10"/>
  <c r="K51" i="10"/>
  <c r="K56" i="10"/>
  <c r="K54" i="10"/>
  <c r="K59" i="10"/>
  <c r="K53" i="10"/>
  <c r="K55" i="10"/>
  <c r="K50" i="10"/>
  <c r="K58" i="10"/>
  <c r="K61" i="10"/>
  <c r="K52" i="10"/>
  <c r="K60" i="10"/>
  <c r="K9" i="6"/>
  <c r="M9" i="6" s="1"/>
  <c r="L9" i="5"/>
  <c r="H9" i="2"/>
  <c r="K27" i="10"/>
  <c r="H9" i="11"/>
  <c r="K12" i="11"/>
  <c r="L12" i="11" s="1"/>
  <c r="E7" i="11"/>
  <c r="E19" i="11" s="1"/>
  <c r="L11" i="11"/>
  <c r="M11" i="11" s="1"/>
  <c r="G8" i="11"/>
  <c r="M19" i="5"/>
  <c r="N15" i="6"/>
  <c r="P15" i="6" s="1"/>
  <c r="K10" i="11" l="1"/>
  <c r="L10" i="11" s="1"/>
  <c r="M13" i="11"/>
  <c r="H9" i="5"/>
  <c r="H9" i="6" s="1"/>
  <c r="T9" i="2"/>
  <c r="K3" i="6"/>
  <c r="T3" i="5"/>
  <c r="V3" i="6" s="1"/>
  <c r="T42" i="2"/>
  <c r="T51" i="2" s="1"/>
  <c r="K49" i="10"/>
  <c r="I9" i="11"/>
  <c r="J9" i="11" s="1"/>
  <c r="F7" i="11"/>
  <c r="M12" i="11"/>
  <c r="H8" i="11"/>
  <c r="N19" i="6"/>
  <c r="P19" i="6" s="1"/>
  <c r="M57" i="5"/>
  <c r="M10" i="11" l="1"/>
  <c r="G7" i="11"/>
  <c r="I8" i="11"/>
  <c r="F19" i="11"/>
  <c r="K9" i="11"/>
  <c r="L9" i="11" s="1"/>
  <c r="M61" i="5"/>
  <c r="N57" i="6"/>
  <c r="P57" i="6" s="1"/>
  <c r="G19" i="11" l="1"/>
  <c r="M9" i="11"/>
  <c r="H7" i="11"/>
  <c r="J8" i="11"/>
  <c r="K8" i="11" s="1"/>
  <c r="L8" i="11" s="1"/>
  <c r="M8" i="11" s="1"/>
  <c r="N46" i="5"/>
  <c r="N61" i="6"/>
  <c r="N59" i="5"/>
  <c r="H19" i="11" l="1"/>
  <c r="I7" i="11"/>
  <c r="H47" i="9"/>
  <c r="P61" i="6"/>
  <c r="Q46" i="6"/>
  <c r="S46" i="6" s="1"/>
  <c r="N55" i="5"/>
  <c r="Q55" i="6" s="1"/>
  <c r="I19" i="11" l="1"/>
  <c r="J7" i="11"/>
  <c r="S55" i="6"/>
  <c r="H26" i="9"/>
  <c r="J19" i="11" l="1"/>
  <c r="K7" i="11"/>
  <c r="K19" i="11" l="1"/>
  <c r="L7" i="11"/>
  <c r="L19" i="11" l="1"/>
  <c r="M7" i="11"/>
  <c r="M19" i="11" s="1"/>
  <c r="C17" i="4" l="1"/>
  <c r="C18" i="4" l="1"/>
  <c r="E17" i="4"/>
  <c r="E18" i="4" s="1"/>
  <c r="P8" i="5" s="1"/>
  <c r="D17" i="4"/>
  <c r="D18" i="4" s="1"/>
  <c r="O8" i="5" s="1"/>
  <c r="O15" i="5" l="1"/>
  <c r="T8" i="6"/>
  <c r="V8" i="6" s="1"/>
  <c r="O18" i="5"/>
  <c r="N8" i="5"/>
  <c r="P18" i="5"/>
  <c r="W18" i="6" s="1"/>
  <c r="Y18" i="6" s="1"/>
  <c r="P15" i="5"/>
  <c r="W8" i="6"/>
  <c r="Y8" i="6" s="1"/>
  <c r="P19" i="5" l="1"/>
  <c r="W15" i="6"/>
  <c r="Y15" i="6" s="1"/>
  <c r="Q8" i="6"/>
  <c r="S8" i="6" s="1"/>
  <c r="N18" i="5"/>
  <c r="N15" i="5"/>
  <c r="T18" i="6"/>
  <c r="V18" i="6" s="1"/>
  <c r="Q54" i="5"/>
  <c r="Z54" i="6" s="1"/>
  <c r="AB54" i="6" s="1"/>
  <c r="F17" i="4"/>
  <c r="G17" i="4"/>
  <c r="G18" i="4" s="1"/>
  <c r="R8" i="5" s="1"/>
  <c r="T15" i="6"/>
  <c r="V15" i="6" s="1"/>
  <c r="O19" i="5"/>
  <c r="F18" i="4" l="1"/>
  <c r="N19" i="5"/>
  <c r="Q15" i="6"/>
  <c r="S15" i="6" s="1"/>
  <c r="O54" i="5"/>
  <c r="Q18" i="6"/>
  <c r="S18" i="6" s="1"/>
  <c r="T19" i="6"/>
  <c r="V19" i="6" s="1"/>
  <c r="R18" i="5"/>
  <c r="AC18" i="6" s="1"/>
  <c r="AE18" i="6" s="1"/>
  <c r="AC8" i="6"/>
  <c r="AE8" i="6" s="1"/>
  <c r="R15" i="5"/>
  <c r="W19" i="6"/>
  <c r="Y19" i="6" s="1"/>
  <c r="H17" i="4" l="1"/>
  <c r="H18" i="4" s="1"/>
  <c r="S8" i="5" s="1"/>
  <c r="R19" i="5"/>
  <c r="AC15" i="6"/>
  <c r="AE15" i="6" s="1"/>
  <c r="N57" i="5"/>
  <c r="Q19" i="6"/>
  <c r="S19" i="6" s="1"/>
  <c r="T54" i="6"/>
  <c r="V54" i="6" s="1"/>
  <c r="Q8" i="5"/>
  <c r="I17" i="4" l="1"/>
  <c r="I18" i="4" s="1"/>
  <c r="T8" i="5" s="1"/>
  <c r="K17" i="4"/>
  <c r="K18" i="4" s="1"/>
  <c r="V8" i="5" s="1"/>
  <c r="AF8" i="6"/>
  <c r="AH8" i="6" s="1"/>
  <c r="S18" i="5"/>
  <c r="S15" i="5"/>
  <c r="Q57" i="6"/>
  <c r="S57" i="6" s="1"/>
  <c r="N61" i="5"/>
  <c r="AC19" i="6"/>
  <c r="AE19" i="6" s="1"/>
  <c r="Q18" i="5"/>
  <c r="Q15" i="5"/>
  <c r="Z8" i="6"/>
  <c r="AB8" i="6" s="1"/>
  <c r="AF18" i="6" l="1"/>
  <c r="AH18" i="6" s="1"/>
  <c r="AO8" i="6"/>
  <c r="AQ8" i="6" s="1"/>
  <c r="V15" i="5"/>
  <c r="V18" i="5"/>
  <c r="AO18" i="6" s="1"/>
  <c r="AQ18" i="6" s="1"/>
  <c r="J17" i="4"/>
  <c r="J18" i="4" s="1"/>
  <c r="S19" i="5"/>
  <c r="AF19" i="6" s="1"/>
  <c r="AH19" i="6" s="1"/>
  <c r="AF15" i="6"/>
  <c r="AH15" i="6" s="1"/>
  <c r="AI8" i="6"/>
  <c r="AK8" i="6" s="1"/>
  <c r="T15" i="5"/>
  <c r="T18" i="5"/>
  <c r="AI18" i="6" s="1"/>
  <c r="AK18" i="6" s="1"/>
  <c r="O59" i="5"/>
  <c r="O46" i="5"/>
  <c r="Q61" i="6"/>
  <c r="S54" i="5"/>
  <c r="Z18" i="6"/>
  <c r="AB18" i="6" s="1"/>
  <c r="Q19" i="5"/>
  <c r="Z15" i="6"/>
  <c r="AB15" i="6" s="1"/>
  <c r="L17" i="4" l="1"/>
  <c r="L18" i="4" s="1"/>
  <c r="W8" i="5" s="1"/>
  <c r="M17" i="4"/>
  <c r="M18" i="4" s="1"/>
  <c r="X8" i="5" s="1"/>
  <c r="V19" i="5"/>
  <c r="AO19" i="6" s="1"/>
  <c r="AQ19" i="6" s="1"/>
  <c r="AO15" i="6"/>
  <c r="AQ15" i="6" s="1"/>
  <c r="U8" i="5"/>
  <c r="AI15" i="6"/>
  <c r="AK15" i="6" s="1"/>
  <c r="T19" i="5"/>
  <c r="AI19" i="6" s="1"/>
  <c r="AK19" i="6" s="1"/>
  <c r="U54" i="5"/>
  <c r="AL54" i="6" s="1"/>
  <c r="AN54" i="6" s="1"/>
  <c r="T46" i="6"/>
  <c r="V46" i="6" s="1"/>
  <c r="O55" i="5"/>
  <c r="AF54" i="6"/>
  <c r="AH54" i="6" s="1"/>
  <c r="Z19" i="6"/>
  <c r="AB19" i="6" s="1"/>
  <c r="S61" i="6"/>
  <c r="H48" i="9"/>
  <c r="S18" i="4" l="1"/>
  <c r="S17" i="4"/>
  <c r="U15" i="5"/>
  <c r="AL8" i="6"/>
  <c r="AN8" i="6" s="1"/>
  <c r="U18" i="5"/>
  <c r="X15" i="5"/>
  <c r="X18" i="5"/>
  <c r="AU18" i="6" s="1"/>
  <c r="AW18" i="6" s="1"/>
  <c r="AU8" i="6"/>
  <c r="AW8" i="6" s="1"/>
  <c r="W18" i="5"/>
  <c r="AR18" i="6" s="1"/>
  <c r="AT18" i="6" s="1"/>
  <c r="AR8" i="6"/>
  <c r="AT8" i="6" s="1"/>
  <c r="W15" i="5"/>
  <c r="T55" i="6"/>
  <c r="O57" i="5"/>
  <c r="K8" i="2" l="1"/>
  <c r="K8" i="5" s="1"/>
  <c r="K15" i="5" s="1"/>
  <c r="H8" i="2"/>
  <c r="T8" i="2" s="1"/>
  <c r="T15" i="2" s="1"/>
  <c r="T18" i="2" s="1"/>
  <c r="T53" i="2" s="1"/>
  <c r="AL15" i="6"/>
  <c r="AN15" i="6" s="1"/>
  <c r="U19" i="5"/>
  <c r="AL19" i="6" s="1"/>
  <c r="AN19" i="6" s="1"/>
  <c r="X19" i="5"/>
  <c r="AU19" i="6" s="1"/>
  <c r="AW19" i="6" s="1"/>
  <c r="AU15" i="6"/>
  <c r="AW15" i="6" s="1"/>
  <c r="AR15" i="6"/>
  <c r="AT15" i="6" s="1"/>
  <c r="W19" i="5"/>
  <c r="AR19" i="6" s="1"/>
  <c r="AT19" i="6" s="1"/>
  <c r="AL18" i="6"/>
  <c r="AN18" i="6" s="1"/>
  <c r="W54" i="5"/>
  <c r="K18" i="5"/>
  <c r="K18" i="6" s="1"/>
  <c r="M18" i="6" s="1"/>
  <c r="T57" i="6"/>
  <c r="V57" i="6" s="1"/>
  <c r="O61" i="5"/>
  <c r="H27" i="9"/>
  <c r="V55" i="6"/>
  <c r="U6" i="3" l="1"/>
  <c r="U16" i="3" s="1"/>
  <c r="I6" i="3" s="1"/>
  <c r="O5" i="3"/>
  <c r="O15" i="3" s="1"/>
  <c r="C5" i="3" s="1"/>
  <c r="O7" i="3"/>
  <c r="O17" i="3" s="1"/>
  <c r="C7" i="3" s="1"/>
  <c r="V28" i="3"/>
  <c r="V45" i="3" s="1"/>
  <c r="J18" i="3" s="1"/>
  <c r="V31" i="3"/>
  <c r="V48" i="3" s="1"/>
  <c r="J21" i="3" s="1"/>
  <c r="O30" i="3"/>
  <c r="O47" i="3" s="1"/>
  <c r="C20" i="3" s="1"/>
  <c r="S30" i="3"/>
  <c r="S47" i="3" s="1"/>
  <c r="G20" i="3" s="1"/>
  <c r="O31" i="3"/>
  <c r="O48" i="3" s="1"/>
  <c r="C21" i="3" s="1"/>
  <c r="K15" i="2"/>
  <c r="K18" i="2" s="1"/>
  <c r="K53" i="2" s="1"/>
  <c r="G7" i="3" s="1"/>
  <c r="U28" i="3"/>
  <c r="U45" i="3" s="1"/>
  <c r="I18" i="3" s="1"/>
  <c r="Q5" i="3"/>
  <c r="Q15" i="3" s="1"/>
  <c r="E5" i="3" s="1"/>
  <c r="T5" i="3"/>
  <c r="T15" i="3" s="1"/>
  <c r="H5" i="3" s="1"/>
  <c r="V6" i="3"/>
  <c r="V16" i="3" s="1"/>
  <c r="J6" i="3" s="1"/>
  <c r="W6" i="3"/>
  <c r="W16" i="3" s="1"/>
  <c r="K6" i="3" s="1"/>
  <c r="P30" i="3"/>
  <c r="P47" i="3" s="1"/>
  <c r="D20" i="3" s="1"/>
  <c r="S8" i="3"/>
  <c r="S18" i="3" s="1"/>
  <c r="G8" i="3" s="1"/>
  <c r="Q7" i="3"/>
  <c r="Q17" i="3" s="1"/>
  <c r="E7" i="3" s="1"/>
  <c r="P28" i="3"/>
  <c r="P45" i="3" s="1"/>
  <c r="D18" i="3" s="1"/>
  <c r="W9" i="3"/>
  <c r="W19" i="3" s="1"/>
  <c r="K9" i="3" s="1"/>
  <c r="V9" i="3"/>
  <c r="V19" i="3" s="1"/>
  <c r="J9" i="3" s="1"/>
  <c r="W28" i="3"/>
  <c r="W45" i="3" s="1"/>
  <c r="K18" i="3" s="1"/>
  <c r="Q30" i="3"/>
  <c r="Q47" i="3" s="1"/>
  <c r="E20" i="3" s="1"/>
  <c r="Q29" i="3"/>
  <c r="Q46" i="3" s="1"/>
  <c r="E19" i="3" s="1"/>
  <c r="O8" i="3"/>
  <c r="O18" i="3" s="1"/>
  <c r="C8" i="3" s="1"/>
  <c r="U8" i="3"/>
  <c r="U18" i="3" s="1"/>
  <c r="I8" i="3" s="1"/>
  <c r="Q8" i="3"/>
  <c r="Q18" i="3" s="1"/>
  <c r="E8" i="3" s="1"/>
  <c r="R9" i="3"/>
  <c r="R19" i="3" s="1"/>
  <c r="F9" i="3" s="1"/>
  <c r="R6" i="3"/>
  <c r="R16" i="3" s="1"/>
  <c r="F6" i="3" s="1"/>
  <c r="T31" i="3"/>
  <c r="T48" i="3" s="1"/>
  <c r="H21" i="3" s="1"/>
  <c r="V29" i="3"/>
  <c r="V46" i="3" s="1"/>
  <c r="J19" i="3" s="1"/>
  <c r="U30" i="3"/>
  <c r="U47" i="3" s="1"/>
  <c r="I20" i="3" s="1"/>
  <c r="O27" i="3"/>
  <c r="O44" i="3" s="1"/>
  <c r="C17" i="3" s="1"/>
  <c r="T28" i="3"/>
  <c r="T45" i="3" s="1"/>
  <c r="H18" i="3" s="1"/>
  <c r="Q27" i="3"/>
  <c r="Q44" i="3" s="1"/>
  <c r="E17" i="3" s="1"/>
  <c r="Q9" i="3"/>
  <c r="Q19" i="3" s="1"/>
  <c r="E9" i="3" s="1"/>
  <c r="W31" i="3"/>
  <c r="W48" i="3" s="1"/>
  <c r="K21" i="3" s="1"/>
  <c r="H8" i="5"/>
  <c r="H8" i="6" s="1"/>
  <c r="U9" i="3"/>
  <c r="U19" i="3" s="1"/>
  <c r="I9" i="3" s="1"/>
  <c r="O28" i="3"/>
  <c r="O45" i="3" s="1"/>
  <c r="C18" i="3" s="1"/>
  <c r="P31" i="3"/>
  <c r="P48" i="3" s="1"/>
  <c r="D21" i="3" s="1"/>
  <c r="W5" i="3"/>
  <c r="W15" i="3" s="1"/>
  <c r="K5" i="3" s="1"/>
  <c r="U29" i="3"/>
  <c r="U46" i="3" s="1"/>
  <c r="I19" i="3" s="1"/>
  <c r="T7" i="3"/>
  <c r="T17" i="3" s="1"/>
  <c r="H7" i="3" s="1"/>
  <c r="S6" i="3"/>
  <c r="S16" i="3" s="1"/>
  <c r="G6" i="3" s="1"/>
  <c r="R8" i="3"/>
  <c r="R18" i="3" s="1"/>
  <c r="F8" i="3" s="1"/>
  <c r="T8" i="3"/>
  <c r="T18" i="3" s="1"/>
  <c r="H8" i="3" s="1"/>
  <c r="T6" i="3"/>
  <c r="T16" i="3" s="1"/>
  <c r="H6" i="3" s="1"/>
  <c r="R31" i="3"/>
  <c r="R48" i="3" s="1"/>
  <c r="F21" i="3" s="1"/>
  <c r="R29" i="3"/>
  <c r="R46" i="3" s="1"/>
  <c r="F19" i="3" s="1"/>
  <c r="S28" i="3"/>
  <c r="S45" i="3" s="1"/>
  <c r="G18" i="3" s="1"/>
  <c r="W8" i="3"/>
  <c r="W18" i="3" s="1"/>
  <c r="K8" i="3" s="1"/>
  <c r="U5" i="3"/>
  <c r="U15" i="3" s="1"/>
  <c r="I5" i="3" s="1"/>
  <c r="K8" i="6"/>
  <c r="M8" i="6" s="1"/>
  <c r="S29" i="3"/>
  <c r="S46" i="3" s="1"/>
  <c r="L8" i="5"/>
  <c r="R7" i="3"/>
  <c r="R17" i="3" s="1"/>
  <c r="F7" i="3" s="1"/>
  <c r="W27" i="3"/>
  <c r="W44" i="3" s="1"/>
  <c r="K17" i="3" s="1"/>
  <c r="S5" i="3"/>
  <c r="S15" i="3" s="1"/>
  <c r="G5" i="3" s="1"/>
  <c r="U31" i="3"/>
  <c r="U48" i="3" s="1"/>
  <c r="I21" i="3" s="1"/>
  <c r="W30" i="3"/>
  <c r="W47" i="3" s="1"/>
  <c r="K20" i="3" s="1"/>
  <c r="P6" i="3"/>
  <c r="P16" i="3" s="1"/>
  <c r="D6" i="3" s="1"/>
  <c r="P29" i="3"/>
  <c r="P46" i="3" s="1"/>
  <c r="D19" i="3" s="1"/>
  <c r="Q31" i="3"/>
  <c r="Q48" i="3" s="1"/>
  <c r="E21" i="3" s="1"/>
  <c r="P8" i="3"/>
  <c r="P18" i="3" s="1"/>
  <c r="D8" i="3" s="1"/>
  <c r="T27" i="3"/>
  <c r="T44" i="3" s="1"/>
  <c r="H17" i="3" s="1"/>
  <c r="O6" i="3"/>
  <c r="O16" i="3" s="1"/>
  <c r="C6" i="3" s="1"/>
  <c r="R27" i="3"/>
  <c r="R44" i="3" s="1"/>
  <c r="F17" i="3" s="1"/>
  <c r="T9" i="3"/>
  <c r="T19" i="3" s="1"/>
  <c r="H9" i="3" s="1"/>
  <c r="P27" i="3"/>
  <c r="P44" i="3" s="1"/>
  <c r="D17" i="3" s="1"/>
  <c r="V7" i="3"/>
  <c r="V17" i="3" s="1"/>
  <c r="J7" i="3" s="1"/>
  <c r="T29" i="3"/>
  <c r="T46" i="3" s="1"/>
  <c r="H19" i="3" s="1"/>
  <c r="W29" i="3"/>
  <c r="W46" i="3" s="1"/>
  <c r="K19" i="3" s="1"/>
  <c r="S7" i="3"/>
  <c r="S17" i="3" s="1"/>
  <c r="V8" i="3"/>
  <c r="V18" i="3" s="1"/>
  <c r="J8" i="3" s="1"/>
  <c r="V27" i="3"/>
  <c r="V44" i="3" s="1"/>
  <c r="J17" i="3" s="1"/>
  <c r="V30" i="3"/>
  <c r="V47" i="3" s="1"/>
  <c r="J20" i="3" s="1"/>
  <c r="V5" i="3"/>
  <c r="V15" i="3" s="1"/>
  <c r="J5" i="3" s="1"/>
  <c r="O9" i="3"/>
  <c r="O19" i="3" s="1"/>
  <c r="C9" i="3" s="1"/>
  <c r="W7" i="3"/>
  <c r="W17" i="3" s="1"/>
  <c r="K7" i="3" s="1"/>
  <c r="S27" i="3"/>
  <c r="S44" i="3" s="1"/>
  <c r="G17" i="3" s="1"/>
  <c r="U27" i="3"/>
  <c r="U44" i="3" s="1"/>
  <c r="I17" i="3" s="1"/>
  <c r="S31" i="3"/>
  <c r="S48" i="3" s="1"/>
  <c r="G21" i="3" s="1"/>
  <c r="P5" i="3"/>
  <c r="P15" i="3" s="1"/>
  <c r="D5" i="3" s="1"/>
  <c r="P9" i="3"/>
  <c r="P19" i="3" s="1"/>
  <c r="D9" i="3" s="1"/>
  <c r="Q28" i="3"/>
  <c r="Q45" i="3" s="1"/>
  <c r="E18" i="3" s="1"/>
  <c r="R28" i="3"/>
  <c r="R45" i="3" s="1"/>
  <c r="F18" i="3" s="1"/>
  <c r="P7" i="3"/>
  <c r="P17" i="3" s="1"/>
  <c r="D7" i="3" s="1"/>
  <c r="U7" i="3"/>
  <c r="U17" i="3" s="1"/>
  <c r="I7" i="3" s="1"/>
  <c r="R30" i="3"/>
  <c r="R47" i="3" s="1"/>
  <c r="F20" i="3" s="1"/>
  <c r="Q6" i="3"/>
  <c r="Q16" i="3" s="1"/>
  <c r="E6" i="3" s="1"/>
  <c r="R5" i="3"/>
  <c r="R15" i="3" s="1"/>
  <c r="F5" i="3" s="1"/>
  <c r="O29" i="3"/>
  <c r="O46" i="3" s="1"/>
  <c r="C19" i="3" s="1"/>
  <c r="T30" i="3"/>
  <c r="T47" i="3" s="1"/>
  <c r="H20" i="3" s="1"/>
  <c r="S9" i="3"/>
  <c r="S19" i="3" s="1"/>
  <c r="G9" i="3" s="1"/>
  <c r="K19" i="5"/>
  <c r="L15" i="5"/>
  <c r="K15" i="6"/>
  <c r="M15" i="6" s="1"/>
  <c r="AR54" i="6"/>
  <c r="AT54" i="6" s="1"/>
  <c r="K54" i="5"/>
  <c r="K54" i="6" s="1"/>
  <c r="M54" i="6" s="1"/>
  <c r="T61" i="6"/>
  <c r="P59" i="5"/>
  <c r="P46" i="5"/>
  <c r="G19" i="3" l="1"/>
  <c r="K19" i="6"/>
  <c r="M19" i="6" s="1"/>
  <c r="L19" i="5"/>
  <c r="H49" i="9"/>
  <c r="V61" i="6"/>
  <c r="P55" i="5"/>
  <c r="W46" i="6"/>
  <c r="Y46" i="6" s="1"/>
  <c r="W55" i="6" l="1"/>
  <c r="P57" i="5"/>
  <c r="W57" i="6" l="1"/>
  <c r="Y57" i="6" s="1"/>
  <c r="P61" i="5"/>
  <c r="Y55" i="6"/>
  <c r="H28" i="9"/>
  <c r="Q59" i="5" l="1"/>
  <c r="W61" i="6"/>
  <c r="Q46" i="5"/>
  <c r="Z46" i="6" l="1"/>
  <c r="AB46" i="6" s="1"/>
  <c r="Q55" i="5"/>
  <c r="H50" i="9"/>
  <c r="Y61" i="6"/>
  <c r="Z55" i="6" l="1"/>
  <c r="Q57" i="5"/>
  <c r="Z57" i="6" l="1"/>
  <c r="AB57" i="6" s="1"/>
  <c r="Q61" i="5"/>
  <c r="AB55" i="6"/>
  <c r="H29" i="9"/>
  <c r="Z61" i="6" l="1"/>
  <c r="R59" i="5"/>
  <c r="R46" i="5"/>
  <c r="R55" i="5" l="1"/>
  <c r="AC46" i="6"/>
  <c r="AE46" i="6" s="1"/>
  <c r="H51" i="9"/>
  <c r="AB61" i="6"/>
  <c r="AC55" i="6" l="1"/>
  <c r="R57" i="5"/>
  <c r="AC57" i="6" l="1"/>
  <c r="AE57" i="6" s="1"/>
  <c r="R61" i="5"/>
  <c r="H30" i="9"/>
  <c r="AE55" i="6"/>
  <c r="AC61" i="6" l="1"/>
  <c r="S59" i="5"/>
  <c r="S46" i="5"/>
  <c r="S55" i="5" l="1"/>
  <c r="AF46" i="6"/>
  <c r="AH46" i="6" s="1"/>
  <c r="H52" i="9"/>
  <c r="AE61" i="6"/>
  <c r="AF55" i="6" l="1"/>
  <c r="S57" i="5"/>
  <c r="AF57" i="6" l="1"/>
  <c r="AH57" i="6" s="1"/>
  <c r="S61" i="5"/>
  <c r="AH55" i="6"/>
  <c r="H31" i="9"/>
  <c r="T59" i="5" l="1"/>
  <c r="AF61" i="6"/>
  <c r="T46" i="5"/>
  <c r="AH61" i="6" l="1"/>
  <c r="H53" i="9"/>
  <c r="AI46" i="6"/>
  <c r="AK46" i="6" s="1"/>
  <c r="T55" i="5"/>
  <c r="AI55" i="6" l="1"/>
  <c r="T57" i="5"/>
  <c r="AI57" i="6" l="1"/>
  <c r="AK57" i="6" s="1"/>
  <c r="T61" i="5"/>
  <c r="AK55" i="6"/>
  <c r="H32" i="9"/>
  <c r="AI61" i="6" l="1"/>
  <c r="U59" i="5"/>
  <c r="U46" i="5"/>
  <c r="AL46" i="6" l="1"/>
  <c r="AN46" i="6" s="1"/>
  <c r="U55" i="5"/>
  <c r="H54" i="9"/>
  <c r="AK61" i="6"/>
  <c r="AL55" i="6" l="1"/>
  <c r="U57" i="5"/>
  <c r="AL57" i="6" l="1"/>
  <c r="AN57" i="6" s="1"/>
  <c r="U61" i="5"/>
  <c r="AN55" i="6"/>
  <c r="H33" i="9"/>
  <c r="AL61" i="6" l="1"/>
  <c r="V59" i="5"/>
  <c r="V46" i="5"/>
  <c r="V55" i="5" l="1"/>
  <c r="AO46" i="6"/>
  <c r="AQ46" i="6" s="1"/>
  <c r="H55" i="9"/>
  <c r="AN61" i="6"/>
  <c r="AO55" i="6" l="1"/>
  <c r="V57" i="5"/>
  <c r="AO57" i="6" l="1"/>
  <c r="AQ57" i="6" s="1"/>
  <c r="V61" i="5"/>
  <c r="AQ55" i="6"/>
  <c r="H34" i="9"/>
  <c r="AO61" i="6" l="1"/>
  <c r="W59" i="5"/>
  <c r="W46" i="5"/>
  <c r="AR46" i="6" l="1"/>
  <c r="AT46" i="6" s="1"/>
  <c r="W55" i="5"/>
  <c r="AQ61" i="6"/>
  <c r="H56" i="9"/>
  <c r="AR55" i="6" l="1"/>
  <c r="W57" i="5"/>
  <c r="AR57" i="6" l="1"/>
  <c r="AT57" i="6" s="1"/>
  <c r="W61" i="5"/>
  <c r="H35" i="9"/>
  <c r="AT55" i="6"/>
  <c r="X59" i="5" l="1"/>
  <c r="AR61" i="6"/>
  <c r="X46" i="5"/>
  <c r="AT61" i="6" l="1"/>
  <c r="H57" i="9"/>
  <c r="AU46" i="6"/>
  <c r="AW46" i="6" s="1"/>
  <c r="X55" i="5"/>
  <c r="K46" i="5"/>
  <c r="K46" i="6" l="1"/>
  <c r="M46" i="6" s="1"/>
  <c r="K55" i="5"/>
  <c r="L46" i="5"/>
  <c r="AU55" i="6"/>
  <c r="X57" i="5"/>
  <c r="L55" i="5" l="1"/>
  <c r="K55" i="6"/>
  <c r="M55" i="6" s="1"/>
  <c r="K57" i="5"/>
  <c r="K57" i="6" s="1"/>
  <c r="M57" i="6" s="1"/>
  <c r="AU57" i="6"/>
  <c r="AW57" i="6" s="1"/>
  <c r="X61" i="5"/>
  <c r="H36" i="9"/>
  <c r="H37" i="9" s="1"/>
  <c r="AW55" i="6"/>
  <c r="AU61" i="6" l="1"/>
  <c r="K61" i="5"/>
  <c r="K61" i="6" s="1"/>
  <c r="M61" i="6" s="1"/>
  <c r="H58" i="9" l="1"/>
  <c r="H59" i="9" s="1"/>
  <c r="AW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fishera</author>
    <author>ballantynel</author>
    <author>Angie Fisher</author>
  </authors>
  <commentList>
    <comment ref="C6" authorId="0" shapeId="0" xr:uid="{00000000-0006-0000-0100-000001000000}">
      <text>
        <r>
          <rPr>
            <sz val="9"/>
            <color indexed="81"/>
            <rFont val="Arial"/>
            <family val="2"/>
          </rPr>
          <t>Forecast production will sum here after you enter monthly figures below.</t>
        </r>
      </text>
    </comment>
    <comment ref="A11" authorId="1" shapeId="0" xr:uid="{00000000-0006-0000-0100-000002000000}">
      <text>
        <r>
          <rPr>
            <sz val="9"/>
            <color indexed="81"/>
            <rFont val="Arial"/>
            <family val="2"/>
          </rPr>
          <t>Estimated kgs milksolids produced each month</t>
        </r>
      </text>
    </comment>
    <comment ref="B11" authorId="2" shapeId="0" xr:uid="{00000000-0006-0000-0100-000003000000}">
      <text>
        <r>
          <rPr>
            <sz val="9"/>
            <color indexed="81"/>
            <rFont val="Tahoma"/>
            <family val="2"/>
          </rPr>
          <t>June 2022 production</t>
        </r>
      </text>
    </comment>
    <comment ref="A13" authorId="1" shapeId="0" xr:uid="{00000000-0006-0000-0100-000004000000}">
      <text>
        <r>
          <rPr>
            <sz val="9"/>
            <color indexed="81"/>
            <rFont val="Arial"/>
            <family val="2"/>
          </rPr>
          <t>Estimated kgs milksolids produced each month</t>
        </r>
      </text>
    </comment>
    <comment ref="A20" authorId="2" shapeId="0" xr:uid="{00000000-0006-0000-0100-000005000000}">
      <text>
        <r>
          <rPr>
            <sz val="9"/>
            <color indexed="81"/>
            <rFont val="Tahoma"/>
            <family val="2"/>
          </rPr>
          <t xml:space="preserve">Payment for May 2022
 production </t>
        </r>
      </text>
    </comment>
    <comment ref="F22" authorId="2" shapeId="0" xr:uid="{00000000-0006-0000-0100-000006000000}">
      <text>
        <r>
          <rPr>
            <sz val="9"/>
            <color indexed="81"/>
            <rFont val="Tahoma"/>
            <family val="2"/>
          </rPr>
          <t>Final dividend payment from previous season</t>
        </r>
      </text>
    </comment>
    <comment ref="L22" authorId="2" shapeId="0" xr:uid="{00000000-0006-0000-0100-000007000000}">
      <text>
        <r>
          <rPr>
            <sz val="9"/>
            <color indexed="81"/>
            <rFont val="Tahoma"/>
            <family val="2"/>
          </rPr>
          <t>Interim dividend payment for current  season</t>
        </r>
      </text>
    </comment>
    <comment ref="F23" authorId="2" shapeId="0" xr:uid="{00000000-0006-0000-0100-000008000000}">
      <text>
        <r>
          <rPr>
            <sz val="9"/>
            <color indexed="81"/>
            <rFont val="Tahoma"/>
            <family val="2"/>
          </rPr>
          <t>Number of dairy shares held on record date for October  Payment</t>
        </r>
      </text>
    </comment>
    <comment ref="L23" authorId="2" shapeId="0" xr:uid="{00000000-0006-0000-0100-000009000000}">
      <text>
        <r>
          <rPr>
            <sz val="9"/>
            <color indexed="81"/>
            <rFont val="Tahoma"/>
            <family val="2"/>
          </rPr>
          <t>Number of dairy shares held on record date for April Payment</t>
        </r>
      </text>
    </comment>
    <comment ref="F24" authorId="2" shapeId="0" xr:uid="{00000000-0006-0000-0100-00000A000000}">
      <text>
        <r>
          <rPr>
            <sz val="9"/>
            <color indexed="81"/>
            <rFont val="Tahoma"/>
            <family val="2"/>
          </rPr>
          <t>Dividend Rate ($/KgMS)  paid October</t>
        </r>
      </text>
    </comment>
    <comment ref="L24" authorId="2" shapeId="0" xr:uid="{00000000-0006-0000-0100-00000B000000}">
      <text>
        <r>
          <rPr>
            <sz val="9"/>
            <color indexed="81"/>
            <rFont val="Tahoma"/>
            <family val="2"/>
          </rPr>
          <t>Dividend Rate ($/KgMS) paid in April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Angie Fisher</author>
    <author>Sarah Brown</author>
    <author>fishera</author>
    <author>Anne Bird</author>
  </authors>
  <commentList>
    <comment ref="G3" authorId="0" shapeId="0" xr:uid="{00000000-0006-0000-0200-000001000000}">
      <text>
        <r>
          <rPr>
            <sz val="9"/>
            <color indexed="81"/>
            <rFont val="Tahoma"/>
            <family val="2"/>
          </rPr>
          <t>Input number of cows on farm</t>
        </r>
      </text>
    </comment>
    <comment ref="I3" authorId="0" shapeId="0" xr:uid="{00000000-0006-0000-0200-000002000000}">
      <text>
        <r>
          <rPr>
            <sz val="9"/>
            <color indexed="81"/>
            <rFont val="Tahoma"/>
            <family val="2"/>
          </rPr>
          <t>Input size of farm (hectares)</t>
        </r>
      </text>
    </comment>
    <comment ref="E8" authorId="1" shapeId="0" xr:uid="{0BE1CD82-1164-4EC9-B572-08F5B47B28F4}">
      <text>
        <r>
          <rPr>
            <sz val="9"/>
            <color indexed="81"/>
            <rFont val="Tahoma"/>
            <family val="2"/>
          </rPr>
          <t>This is 11 months cumulative production from June to April, production for May is not included as it is paid out in June the next season</t>
        </r>
      </text>
    </comment>
    <comment ref="H8" authorId="1" shapeId="0" xr:uid="{BDF2B1E4-630D-43B1-B4BC-055D4EC664D2}">
      <text>
        <r>
          <rPr>
            <sz val="9"/>
            <color indexed="81"/>
            <rFont val="Tahoma"/>
            <charset val="1"/>
          </rPr>
          <t>This $/kgMS is based on Fonterras advance rate schedule</t>
        </r>
      </text>
    </comment>
    <comment ref="T8" authorId="1" shapeId="0" xr:uid="{BBDFB93B-F5BF-485A-8394-3910C22CA49F}">
      <text>
        <r>
          <rPr>
            <sz val="9"/>
            <color indexed="81"/>
            <rFont val="Tahoma"/>
            <family val="2"/>
          </rPr>
          <t>This $/kgMS is based on 11 month cumulative production from June to April as Mays production is paid out in June the next season</t>
        </r>
      </text>
    </comment>
    <comment ref="E10" authorId="0" shapeId="0" xr:uid="{00000000-0006-0000-0200-000003000000}">
      <text>
        <r>
          <rPr>
            <sz val="9"/>
            <color indexed="81"/>
            <rFont val="Tahoma"/>
            <family val="2"/>
          </rPr>
          <t xml:space="preserve">Average shares held over season
</t>
        </r>
      </text>
    </comment>
    <comment ref="A14" authorId="2" shapeId="0" xr:uid="{00000000-0006-0000-0200-000004000000}">
      <text>
        <r>
          <rPr>
            <sz val="8"/>
            <color indexed="81"/>
            <rFont val="Tahoma"/>
            <family val="2"/>
          </rPr>
          <t>If already taxed then do not include when estimating tax below.</t>
        </r>
      </text>
    </comment>
    <comment ref="A17" authorId="3" shapeId="0" xr:uid="{00000000-0006-0000-0200-000005000000}">
      <text>
        <r>
          <rPr>
            <sz val="8"/>
            <color indexed="81"/>
            <rFont val="Arial"/>
            <family val="2"/>
          </rPr>
          <t>If already taxed then do not include when estimating tax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A5" authorId="0" shapeId="0" xr:uid="{00000000-0006-0000-0400-000001000000}">
      <text>
        <r>
          <rPr>
            <sz val="9"/>
            <color indexed="81"/>
            <rFont val="Arial"/>
            <family val="2"/>
          </rPr>
          <t>Allocate income in months it is received, not produced</t>
        </r>
      </text>
    </comment>
    <comment ref="A14" authorId="1" shapeId="0" xr:uid="{00000000-0006-0000-0400-000002000000}">
      <text>
        <r>
          <rPr>
            <sz val="8"/>
            <color indexed="81"/>
            <rFont val="Tahoma"/>
            <family val="2"/>
          </rPr>
          <t>If already taxed then do not include when estimating tax below.</t>
        </r>
      </text>
    </comment>
    <comment ref="A17" authorId="2" shapeId="0" xr:uid="{00000000-0006-0000-0400-000003000000}">
      <text>
        <r>
          <rPr>
            <sz val="8"/>
            <color indexed="81"/>
            <rFont val="Arial"/>
            <family val="2"/>
          </rPr>
          <t>If already taxed then do not include when estimating tax below.</t>
        </r>
      </text>
    </comment>
    <comment ref="A21" authorId="0" shapeId="0" xr:uid="{00000000-0006-0000-0400-000004000000}">
      <text>
        <r>
          <rPr>
            <sz val="9"/>
            <color indexed="81"/>
            <rFont val="Arial"/>
            <family val="2"/>
          </rPr>
          <t xml:space="preserve">Allocate expenses in months they are paid
</t>
        </r>
      </text>
    </comment>
    <comment ref="E46" authorId="1" shapeId="0" xr:uid="{00000000-0006-0000-0400-000005000000}">
      <text>
        <r>
          <rPr>
            <sz val="9"/>
            <color indexed="81"/>
            <rFont val="Arial"/>
            <family val="2"/>
          </rPr>
          <t>Enter your overdraft interest rate in this yellow box</t>
        </r>
        <r>
          <rPr>
            <sz val="8"/>
            <color indexed="81"/>
            <rFont val="Tahoma"/>
            <family val="2"/>
          </rPr>
          <t xml:space="preserve">
</t>
        </r>
      </text>
    </comment>
    <comment ref="G46" authorId="1" shapeId="0" xr:uid="{00000000-0006-0000-0400-000006000000}">
      <text>
        <r>
          <rPr>
            <sz val="9"/>
            <color indexed="81"/>
            <rFont val="Arial"/>
            <family val="2"/>
          </rPr>
          <t>Overdraft interest calculated for average balance from previous month</t>
        </r>
      </text>
    </comment>
    <comment ref="M46" authorId="1" shapeId="0" xr:uid="{00000000-0006-0000-0400-000007000000}">
      <text>
        <r>
          <rPr>
            <sz val="9"/>
            <color indexed="81"/>
            <rFont val="Arial"/>
            <family val="2"/>
          </rPr>
          <t>Enter May overdraft interest</t>
        </r>
      </text>
    </comment>
    <comment ref="M54" authorId="0" shapeId="0" xr:uid="{00000000-0006-0000-0400-000008000000}">
      <text>
        <r>
          <rPr>
            <sz val="9"/>
            <color indexed="81"/>
            <rFont val="Arial"/>
            <family val="2"/>
          </rPr>
          <t>If paying GST 2-monthly you will have GST for April and May to pay here in June.</t>
        </r>
      </text>
    </comment>
    <comment ref="M59" authorId="0" shapeId="0" xr:uid="{00000000-0006-0000-0400-000009000000}">
      <text>
        <r>
          <rPr>
            <sz val="9"/>
            <color indexed="81"/>
            <rFont val="Arial"/>
            <family val="2"/>
          </rPr>
          <t xml:space="preserve">Enter opening bank balance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M6" authorId="0" shapeId="0" xr:uid="{00000000-0006-0000-0500-000001000000}">
      <text>
        <r>
          <rPr>
            <sz val="9"/>
            <color indexed="81"/>
            <rFont val="Arial"/>
            <family val="2"/>
          </rPr>
          <t>The variance is the difference between budgeted and actual figures</t>
        </r>
      </text>
    </comment>
    <comment ref="O6" authorId="0" shapeId="0" xr:uid="{00000000-0006-0000-0500-000002000000}">
      <text>
        <r>
          <rPr>
            <sz val="9"/>
            <color indexed="81"/>
            <rFont val="Arial"/>
            <family val="2"/>
          </rPr>
          <t>You only need to enter data in the 'Actual' columns for each month - the rest will self populate</t>
        </r>
      </text>
    </comment>
    <comment ref="A14" authorId="1" shapeId="0" xr:uid="{00000000-0006-0000-0500-000003000000}">
      <text>
        <r>
          <rPr>
            <sz val="8"/>
            <color indexed="81"/>
            <rFont val="Tahoma"/>
            <family val="2"/>
          </rPr>
          <t>If already taxed then do not include when estimating tax below.</t>
        </r>
      </text>
    </comment>
    <comment ref="A17" authorId="2" shapeId="0" xr:uid="{00000000-0006-0000-0500-000004000000}">
      <text>
        <r>
          <rPr>
            <sz val="8"/>
            <color indexed="81"/>
            <rFont val="Arial"/>
            <family val="2"/>
          </rPr>
          <t>If already taxed then do not include when estimating tax below.</t>
        </r>
      </text>
    </comment>
    <comment ref="O59" authorId="0" shapeId="0" xr:uid="{00000000-0006-0000-0500-000005000000}">
      <text>
        <r>
          <rPr>
            <sz val="8"/>
            <color indexed="81"/>
            <rFont val="Arial"/>
            <family val="2"/>
          </rPr>
          <t xml:space="preserve">Enter actual opening bank balance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Bird</author>
  </authors>
  <commentList>
    <comment ref="B3" authorId="0" shapeId="0" xr:uid="{00000000-0006-0000-0600-000001000000}">
      <text>
        <r>
          <rPr>
            <sz val="8"/>
            <color indexed="81"/>
            <rFont val="Arial"/>
            <family val="2"/>
          </rPr>
          <t>You may enter amounts directly into the "$ Total" column without using the calculations.</t>
        </r>
        <r>
          <rPr>
            <sz val="9"/>
            <color indexed="81"/>
            <rFont val="Tahoma"/>
            <family val="2"/>
          </rPr>
          <t xml:space="preserve">
</t>
        </r>
      </text>
    </comment>
    <comment ref="B59" authorId="0" shapeId="0" xr:uid="{00000000-0006-0000-0600-000002000000}">
      <text>
        <r>
          <rPr>
            <sz val="8"/>
            <color indexed="81"/>
            <rFont val="Arial"/>
            <family val="2"/>
          </rPr>
          <t>You may enter amounts directly into the "$ Total" column without using the calculations.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Angie Fisher</author>
  </authors>
  <commentList>
    <comment ref="K7" authorId="0" shapeId="0" xr:uid="{00000000-0006-0000-0800-000001000000}">
      <text>
        <r>
          <rPr>
            <sz val="9"/>
            <color indexed="81"/>
            <rFont val="Tahoma"/>
            <family val="2"/>
          </rPr>
          <t>Average NZ production per month. Adjust to suit your district, region or Island.</t>
        </r>
      </text>
    </comment>
  </commentList>
</comments>
</file>

<file path=xl/sharedStrings.xml><?xml version="1.0" encoding="utf-8"?>
<sst xmlns="http://schemas.openxmlformats.org/spreadsheetml/2006/main" count="574" uniqueCount="320">
  <si>
    <t>Annual &amp; Monthly Cashflow Budgets - Instructions</t>
  </si>
  <si>
    <t xml:space="preserve"> </t>
  </si>
  <si>
    <t xml:space="preserve">   This workbook contains (as per sheet tabs):</t>
  </si>
  <si>
    <t>NOTE:</t>
  </si>
  <si>
    <t xml:space="preserve">      </t>
  </si>
  <si>
    <t xml:space="preserve">   -  Milk Income worksheet to calculate monthly milksolids income</t>
  </si>
  <si>
    <t>Red triangles, in the corners of  cells, indicate further instructions. Hover your mouse over the cell to reveal the tip.</t>
  </si>
  <si>
    <t xml:space="preserve">   -  Annual Cash Budget</t>
  </si>
  <si>
    <t xml:space="preserve">   -  Sensitivity Table</t>
  </si>
  <si>
    <t xml:space="preserve">   -  Forecast Budget worksheet for one season</t>
  </si>
  <si>
    <t xml:space="preserve">   -  Monthly Actuals worksheet to record actual income &amp; expenses against your budget</t>
  </si>
  <si>
    <r>
      <t xml:space="preserve">This workbook has been locked, if you want to unlock the cells use the </t>
    </r>
    <r>
      <rPr>
        <b/>
        <sz val="9"/>
        <color indexed="8"/>
        <rFont val="Arial"/>
        <family val="2"/>
      </rPr>
      <t xml:space="preserve">password 'budget' </t>
    </r>
    <r>
      <rPr>
        <sz val="9"/>
        <color indexed="8"/>
        <rFont val="Arial"/>
        <family val="2"/>
      </rPr>
      <t>to unprotect the sheet</t>
    </r>
  </si>
  <si>
    <t xml:space="preserve">   -  Appendix A - Detail Expense Sheet</t>
  </si>
  <si>
    <t xml:space="preserve">   -  Appendix B - Graphs Sheet</t>
  </si>
  <si>
    <t xml:space="preserve">   -  Milk supply curve</t>
  </si>
  <si>
    <t xml:space="preserve">   -  Helpful Tips</t>
  </si>
  <si>
    <t>Step 1 - Milk income</t>
  </si>
  <si>
    <r>
      <rPr>
        <sz val="9"/>
        <color indexed="8"/>
        <rFont val="Wingdings"/>
        <charset val="2"/>
      </rPr>
      <t xml:space="preserve"> </t>
    </r>
    <r>
      <rPr>
        <sz val="9"/>
        <color indexed="8"/>
        <rFont val="Arial"/>
        <family val="2"/>
      </rPr>
      <t>Estimate your monthly milk income for advance, retrospective and dividend payments. Instructions on the worksheet.</t>
    </r>
  </si>
  <si>
    <t>Step 2 - Annual Cash Budget</t>
  </si>
  <si>
    <r>
      <rPr>
        <sz val="9"/>
        <color indexed="8"/>
        <rFont val="Wingdings"/>
        <charset val="2"/>
      </rPr>
      <t xml:space="preserve"> </t>
    </r>
    <r>
      <rPr>
        <sz val="9"/>
        <color indexed="8"/>
        <rFont val="Arial"/>
        <family val="2"/>
      </rPr>
      <t xml:space="preserve">Cash budget for one season calculating a cash surplus or deficit
</t>
    </r>
    <r>
      <rPr>
        <sz val="9"/>
        <color indexed="8"/>
        <rFont val="Wingdings"/>
        <charset val="2"/>
      </rPr>
      <t xml:space="preserve"> </t>
    </r>
    <r>
      <rPr>
        <sz val="9"/>
        <color indexed="8"/>
        <rFont val="Arial"/>
        <family val="2"/>
      </rPr>
      <t xml:space="preserve">Complete the Farm details at the top of the budget as well as your share of milk income
</t>
    </r>
    <r>
      <rPr>
        <sz val="9"/>
        <color indexed="8"/>
        <rFont val="Wingdings"/>
        <charset val="2"/>
      </rPr>
      <t xml:space="preserve"> </t>
    </r>
    <r>
      <rPr>
        <sz val="9"/>
        <color indexed="8"/>
        <rFont val="Arial"/>
        <family val="2"/>
      </rPr>
      <t>These are cash budgets but to estimate tax you need to consider depreciation, see the formula for estimating tax at the bottom of the            Annual Cash Budget.</t>
    </r>
  </si>
  <si>
    <t>Step 3 - Sensitivity Table</t>
  </si>
  <si>
    <r>
      <rPr>
        <sz val="9"/>
        <color indexed="8"/>
        <rFont val="Wingdings"/>
        <charset val="2"/>
      </rPr>
      <t></t>
    </r>
    <r>
      <rPr>
        <sz val="11.7"/>
        <color indexed="8"/>
        <rFont val="Arial"/>
        <family val="2"/>
      </rPr>
      <t xml:space="preserve">   </t>
    </r>
    <r>
      <rPr>
        <sz val="9"/>
        <color indexed="8"/>
        <rFont val="Arial"/>
        <family val="2"/>
      </rPr>
      <t>The sensitivity table automatically calculates changes to the cash surplus (or deficit) from the Annual Cash Budget.</t>
    </r>
  </si>
  <si>
    <t>Step 4 - Forecast Budget</t>
  </si>
  <si>
    <r>
      <rPr>
        <sz val="9"/>
        <color indexed="8"/>
        <rFont val="Wingdings"/>
        <charset val="2"/>
      </rPr>
      <t xml:space="preserve"> </t>
    </r>
    <r>
      <rPr>
        <sz val="9"/>
        <color indexed="8"/>
        <rFont val="Arial"/>
        <family val="2"/>
      </rPr>
      <t xml:space="preserve">Monthly cashflow budget for one season
</t>
    </r>
    <r>
      <rPr>
        <sz val="9"/>
        <color indexed="8"/>
        <rFont val="Wingdings"/>
        <charset val="2"/>
      </rPr>
      <t xml:space="preserve"> </t>
    </r>
    <r>
      <rPr>
        <sz val="9"/>
        <color indexed="8"/>
        <rFont val="Arial"/>
        <family val="2"/>
      </rPr>
      <t xml:space="preserve">As you fill in expenses and income across the season the "Check column" will show how many more dollars need to be allocated
</t>
    </r>
    <r>
      <rPr>
        <sz val="9"/>
        <color indexed="8"/>
        <rFont val="Wingdings"/>
        <charset val="2"/>
      </rPr>
      <t xml:space="preserve"> </t>
    </r>
    <r>
      <rPr>
        <sz val="9"/>
        <color indexed="8"/>
        <rFont val="Arial"/>
        <family val="2"/>
      </rPr>
      <t xml:space="preserve">Formulas are in place to spread milk income across the season but these may be typed over
</t>
    </r>
    <r>
      <rPr>
        <sz val="9"/>
        <color indexed="8"/>
        <rFont val="Wingdings"/>
        <charset val="2"/>
      </rPr>
      <t xml:space="preserve"> </t>
    </r>
    <r>
      <rPr>
        <sz val="9"/>
        <color indexed="8"/>
        <rFont val="Arial"/>
        <family val="2"/>
      </rPr>
      <t xml:space="preserve">The template calculates GST 2 monthly. If you want to change this, unprotect the sheet and change the GST paid/refund formulas. See Helpful Tips.
</t>
    </r>
    <r>
      <rPr>
        <sz val="9"/>
        <color indexed="8"/>
        <rFont val="Wingdings"/>
        <charset val="2"/>
      </rPr>
      <t xml:space="preserve"> </t>
    </r>
    <r>
      <rPr>
        <sz val="9"/>
        <color indexed="8"/>
        <rFont val="Arial"/>
        <family val="2"/>
      </rPr>
      <t>Remember to enter your opening bank balance in June and your overdraft interest rate.</t>
    </r>
  </si>
  <si>
    <t>Step 5 - Monthly Actuals</t>
  </si>
  <si>
    <r>
      <rPr>
        <sz val="9"/>
        <color indexed="8"/>
        <rFont val="Wingdings"/>
        <charset val="2"/>
      </rPr>
      <t xml:space="preserve"> </t>
    </r>
    <r>
      <rPr>
        <sz val="9"/>
        <color indexed="8"/>
        <rFont val="Arial"/>
        <family val="2"/>
      </rPr>
      <t xml:space="preserve">When your forecast budget is complete, enter actual expenses and income in this workbook
</t>
    </r>
    <r>
      <rPr>
        <sz val="9"/>
        <color indexed="8"/>
        <rFont val="Wingdings"/>
        <charset val="2"/>
      </rPr>
      <t xml:space="preserve"> </t>
    </r>
    <r>
      <rPr>
        <sz val="9"/>
        <color indexed="8"/>
        <rFont val="Arial"/>
        <family val="2"/>
      </rPr>
      <t xml:space="preserve">Each month (and year-to-date) has a variance column to see how close actual figures are to the budgeted ones
</t>
    </r>
    <r>
      <rPr>
        <sz val="9"/>
        <color indexed="8"/>
        <rFont val="Wingdings"/>
        <charset val="2"/>
      </rPr>
      <t xml:space="preserve"> </t>
    </r>
    <r>
      <rPr>
        <sz val="9"/>
        <color indexed="8"/>
        <rFont val="Arial"/>
        <family val="2"/>
      </rPr>
      <t>If milk income changes during the season you can re-forecast the budget by going back to step 3 or 4 - or save a new version of the budget       so you can compare the different outcomes at the end of the season.</t>
    </r>
  </si>
  <si>
    <t>Appendix A - Detail Expense Sheet</t>
  </si>
  <si>
    <r>
      <rPr>
        <sz val="9"/>
        <color indexed="8"/>
        <rFont val="Wingdings"/>
        <charset val="2"/>
      </rPr>
      <t xml:space="preserve"> </t>
    </r>
    <r>
      <rPr>
        <sz val="9"/>
        <color indexed="8"/>
        <rFont val="Arial"/>
        <family val="2"/>
      </rPr>
      <t>You can use the this worksheet to calculate your expenses in greater detail. Appendix A does not automatically update the Annual Cash Budget sheet. However you can link the sheets if you wish to.</t>
    </r>
  </si>
  <si>
    <t>Appendix B - Graphs Sheet</t>
  </si>
  <si>
    <r>
      <rPr>
        <sz val="9"/>
        <color indexed="8"/>
        <rFont val="Wingdings"/>
        <charset val="2"/>
      </rPr>
      <t xml:space="preserve"> </t>
    </r>
    <r>
      <rPr>
        <sz val="9"/>
        <color indexed="8"/>
        <rFont val="Arial"/>
        <family val="2"/>
      </rPr>
      <t>This sheet contains three graphs for viewing:
- Pie graphs of farm working expenses
- Column graph of monthly farm working budget vs. actual expenses
- Line graph with closing bank balance</t>
    </r>
  </si>
  <si>
    <t>Milk Supply Curve</t>
  </si>
  <si>
    <r>
      <rPr>
        <sz val="9"/>
        <color indexed="8"/>
        <rFont val="Wingdings"/>
        <charset val="2"/>
      </rPr>
      <t xml:space="preserve"> </t>
    </r>
    <r>
      <rPr>
        <sz val="9"/>
        <color indexed="8"/>
        <rFont val="Arial"/>
        <family val="2"/>
      </rPr>
      <t xml:space="preserve">An average NZ milk curve is available if you are unsure of the spread of milksolids for the season (Step 3-Milk Income)
</t>
    </r>
    <r>
      <rPr>
        <sz val="9"/>
        <color indexed="8"/>
        <rFont val="Wingdings"/>
        <charset val="2"/>
      </rPr>
      <t xml:space="preserve"> </t>
    </r>
    <r>
      <rPr>
        <sz val="9"/>
        <color indexed="8"/>
        <rFont val="Arial"/>
        <family val="2"/>
      </rPr>
      <t>If you know your monthly milksolids production this is graphed for your farm, after you complete Step 3</t>
    </r>
  </si>
  <si>
    <t xml:space="preserve">Helpful Tips </t>
  </si>
  <si>
    <r>
      <rPr>
        <sz val="9"/>
        <color indexed="8"/>
        <rFont val="Wingdings"/>
        <charset val="2"/>
      </rPr>
      <t></t>
    </r>
    <r>
      <rPr>
        <sz val="11.7"/>
        <color indexed="8"/>
        <rFont val="Arial"/>
        <family val="2"/>
      </rPr>
      <t xml:space="preserve">   </t>
    </r>
    <r>
      <rPr>
        <sz val="9"/>
        <color indexed="8"/>
        <rFont val="Arial"/>
        <family val="2"/>
      </rPr>
      <t>Some additional help for getting the most out of the budgets and troubleshooting</t>
    </r>
  </si>
  <si>
    <r>
      <rPr>
        <sz val="9"/>
        <color indexed="8"/>
        <rFont val="Wingdings"/>
        <charset val="2"/>
      </rPr>
      <t></t>
    </r>
    <r>
      <rPr>
        <sz val="9"/>
        <color indexed="8"/>
        <rFont val="Arial"/>
        <family val="2"/>
      </rPr>
      <t xml:space="preserve">     If you need further help contact 0800 4 DAIRYNZ</t>
    </r>
  </si>
  <si>
    <t xml:space="preserve"> Milksolids and dividend cashflow</t>
  </si>
  <si>
    <t>Note: this can also be done on the Fonterra Milk Payment Estimator at</t>
  </si>
  <si>
    <t>Farm Source</t>
  </si>
  <si>
    <t>INSTRUCTIONS: Fill in the yellow boxes. The payments link to Step 4 - Forecast Budget.</t>
  </si>
  <si>
    <t>This seasons production</t>
  </si>
  <si>
    <t>Share of milk cheque received</t>
  </si>
  <si>
    <t>Share of dividends</t>
  </si>
  <si>
    <t>Milk curve graph</t>
  </si>
  <si>
    <r>
      <t xml:space="preserve">Production Month </t>
    </r>
    <r>
      <rPr>
        <sz val="8"/>
        <color indexed="9"/>
        <rFont val="Arial"/>
        <family val="2"/>
      </rPr>
      <t xml:space="preserve"> </t>
    </r>
    <r>
      <rPr>
        <b/>
        <i/>
        <sz val="8"/>
        <color indexed="9"/>
        <rFont val="Arial"/>
        <family val="2"/>
      </rPr>
      <t/>
    </r>
  </si>
  <si>
    <t>June</t>
  </si>
  <si>
    <t>July</t>
  </si>
  <si>
    <t>August</t>
  </si>
  <si>
    <t>September</t>
  </si>
  <si>
    <t>October</t>
  </si>
  <si>
    <t>November</t>
  </si>
  <si>
    <t>December</t>
  </si>
  <si>
    <t>January</t>
  </si>
  <si>
    <t>February</t>
  </si>
  <si>
    <t>March</t>
  </si>
  <si>
    <t>April</t>
  </si>
  <si>
    <t>May</t>
  </si>
  <si>
    <t>Season Total</t>
  </si>
  <si>
    <t>Advance payment rates</t>
  </si>
  <si>
    <t>Advance for month</t>
  </si>
  <si>
    <t>Co-operative difference payment</t>
  </si>
  <si>
    <t>Advance on season</t>
  </si>
  <si>
    <t>Add your farms payment in row 12 and 15</t>
  </si>
  <si>
    <t>Total Advance received</t>
  </si>
  <si>
    <t>Previous May production &amp; advance on last season</t>
  </si>
  <si>
    <t>Retro payment</t>
  </si>
  <si>
    <t>Dairy Shares at Record Date</t>
  </si>
  <si>
    <t>Dividend rate</t>
  </si>
  <si>
    <t>Dividend payment</t>
  </si>
  <si>
    <t>Annual Cash Budget</t>
  </si>
  <si>
    <t>Name:</t>
  </si>
  <si>
    <t>Budget Period</t>
  </si>
  <si>
    <t>to</t>
  </si>
  <si>
    <t>Farm Details:</t>
  </si>
  <si>
    <t>kgMS</t>
  </si>
  <si>
    <t>cows</t>
  </si>
  <si>
    <t>ha</t>
  </si>
  <si>
    <t>kgMS/cow</t>
  </si>
  <si>
    <t>kgMS/ha</t>
  </si>
  <si>
    <t>cows/ha</t>
  </si>
  <si>
    <t>Assumptions/comments:</t>
  </si>
  <si>
    <t>Income</t>
  </si>
  <si>
    <t>$ Total</t>
  </si>
  <si>
    <t>$/kgMS</t>
  </si>
  <si>
    <t>$/cow</t>
  </si>
  <si>
    <t>$/ha</t>
  </si>
  <si>
    <t>Dairy Cash Income</t>
  </si>
  <si>
    <r>
      <t xml:space="preserve">Milk Solids        </t>
    </r>
    <r>
      <rPr>
        <sz val="8"/>
        <color indexed="8"/>
        <rFont val="Arial"/>
        <family val="2"/>
      </rPr>
      <t>advance</t>
    </r>
  </si>
  <si>
    <t>kgMS   x   $</t>
  </si>
  <si>
    <t>/kgMS</t>
  </si>
  <si>
    <r>
      <t xml:space="preserve">Milk Solids </t>
    </r>
    <r>
      <rPr>
        <sz val="8"/>
        <color indexed="8"/>
        <rFont val="Arial"/>
        <family val="2"/>
      </rPr>
      <t>retrospective</t>
    </r>
  </si>
  <si>
    <t>/kgMs</t>
  </si>
  <si>
    <r>
      <t xml:space="preserve">Milk Solids        </t>
    </r>
    <r>
      <rPr>
        <sz val="8"/>
        <color indexed="8"/>
        <rFont val="Arial"/>
        <family val="2"/>
      </rPr>
      <t>dividend</t>
    </r>
  </si>
  <si>
    <t>shares   x  $</t>
  </si>
  <si>
    <t>/share</t>
  </si>
  <si>
    <r>
      <t xml:space="preserve">Milk Solids  Previous season </t>
    </r>
    <r>
      <rPr>
        <sz val="8"/>
        <color indexed="8"/>
        <rFont val="Arial"/>
        <family val="2"/>
      </rPr>
      <t>May production and advance on season</t>
    </r>
  </si>
  <si>
    <r>
      <t xml:space="preserve">Net livestock sales </t>
    </r>
    <r>
      <rPr>
        <sz val="8"/>
        <color indexed="8"/>
        <rFont val="Arial"/>
        <family val="2"/>
      </rPr>
      <t>(calves + culls + other - purchases)</t>
    </r>
  </si>
  <si>
    <t>Other dairy income (incurring GST) e.g.colostrum</t>
  </si>
  <si>
    <t>Other dairy income (tax paid) e.g. farm cottage rent, rebates</t>
  </si>
  <si>
    <t>Net Dairy Cash Income</t>
  </si>
  <si>
    <t>Other Income (incurring GST) e.g. contracting, non-dairy income</t>
  </si>
  <si>
    <t>Other tax paid income e.g. off-farm salaries or wages</t>
  </si>
  <si>
    <t>Total Income</t>
  </si>
  <si>
    <t>Use the Detail Expense Worksheet in the Appendix if you prefer (note this will not update the expenses sheet below)</t>
  </si>
  <si>
    <t>Expenses</t>
  </si>
  <si>
    <t>$/kgMs</t>
  </si>
  <si>
    <t>Wages</t>
  </si>
  <si>
    <t>Animal health</t>
  </si>
  <si>
    <t>Breeding and herd improvement</t>
  </si>
  <si>
    <t>Farm dairy</t>
  </si>
  <si>
    <r>
      <t xml:space="preserve">Electricity </t>
    </r>
    <r>
      <rPr>
        <sz val="8"/>
        <color indexed="8"/>
        <rFont val="Arial"/>
        <family val="2"/>
      </rPr>
      <t>(farm dairy, water supply)</t>
    </r>
  </si>
  <si>
    <r>
      <t xml:space="preserve">Supplements made </t>
    </r>
    <r>
      <rPr>
        <sz val="8"/>
        <color indexed="8"/>
        <rFont val="Arial"/>
        <family val="2"/>
      </rPr>
      <t>(incl. Contractors)</t>
    </r>
  </si>
  <si>
    <t>Supplements purchased</t>
  </si>
  <si>
    <t>Young and dry stock grazing</t>
  </si>
  <si>
    <t>Winter cow grazing</t>
  </si>
  <si>
    <t>Support Block lease</t>
  </si>
  <si>
    <r>
      <t xml:space="preserve">Fertiliser </t>
    </r>
    <r>
      <rPr>
        <sz val="8"/>
        <color indexed="8"/>
        <rFont val="Arial"/>
        <family val="2"/>
      </rPr>
      <t>(incl. N)</t>
    </r>
  </si>
  <si>
    <t>Irrigation</t>
  </si>
  <si>
    <t>Regrassing and cropping</t>
  </si>
  <si>
    <t>Weed and pest</t>
  </si>
  <si>
    <t>Vehicles and fuel</t>
  </si>
  <si>
    <r>
      <t xml:space="preserve">R&amp;M </t>
    </r>
    <r>
      <rPr>
        <sz val="8"/>
        <color indexed="8"/>
        <rFont val="Arial"/>
        <family val="2"/>
      </rPr>
      <t>(land, buildings, plant, machinery)</t>
    </r>
  </si>
  <si>
    <t>Freight and general farm expenses</t>
  </si>
  <si>
    <r>
      <t xml:space="preserve">Administration </t>
    </r>
    <r>
      <rPr>
        <sz val="8"/>
        <color indexed="8"/>
        <rFont val="Arial"/>
        <family val="2"/>
      </rPr>
      <t>e.g. accountant, consultant, phone</t>
    </r>
  </si>
  <si>
    <t>Insurance</t>
  </si>
  <si>
    <t>ACC</t>
  </si>
  <si>
    <t>Rates</t>
  </si>
  <si>
    <t>Total Farm Working Expenses</t>
  </si>
  <si>
    <r>
      <t xml:space="preserve">Other expenses </t>
    </r>
    <r>
      <rPr>
        <sz val="8"/>
        <color indexed="8"/>
        <rFont val="Arial"/>
        <family val="2"/>
      </rPr>
      <t>e.g. non-dairy expenses, off-farm expenses</t>
    </r>
  </si>
  <si>
    <r>
      <t xml:space="preserve">Rent </t>
    </r>
    <r>
      <rPr>
        <sz val="8"/>
        <color indexed="8"/>
        <rFont val="Arial"/>
        <family val="2"/>
      </rPr>
      <t>e.g. milking, land lease (excludes support block), cow lease</t>
    </r>
  </si>
  <si>
    <t>Overdraft Interest</t>
  </si>
  <si>
    <t>Term Interest (mortgage)</t>
  </si>
  <si>
    <t>Principal Repayments</t>
  </si>
  <si>
    <r>
      <t xml:space="preserve">Tax  </t>
    </r>
    <r>
      <rPr>
        <b/>
        <sz val="9"/>
        <color indexed="50"/>
        <rFont val="Arial"/>
        <family val="2"/>
      </rPr>
      <t>* Ask accountant or see estimate formula below</t>
    </r>
  </si>
  <si>
    <t>Drawings</t>
  </si>
  <si>
    <r>
      <t>Capital transactions</t>
    </r>
    <r>
      <rPr>
        <sz val="8"/>
        <color indexed="8"/>
        <rFont val="Arial"/>
        <family val="2"/>
      </rPr>
      <t xml:space="preserve"> (purchases less sales e.g. land, shares, machinery)</t>
    </r>
  </si>
  <si>
    <t>Total Expenses</t>
  </si>
  <si>
    <t>Click here to view a pie chart of Total Expenses</t>
  </si>
  <si>
    <t>Cash Surplus / Deficit</t>
  </si>
  <si>
    <r>
      <rPr>
        <b/>
        <sz val="8"/>
        <color indexed="50"/>
        <rFont val="Arial"/>
        <family val="2"/>
      </rPr>
      <t>* Estimating Tax</t>
    </r>
    <r>
      <rPr>
        <sz val="8"/>
        <color indexed="9"/>
        <rFont val="Arial"/>
        <family val="2"/>
      </rPr>
      <t xml:space="preserve">
  </t>
    </r>
    <r>
      <rPr>
        <b/>
        <sz val="8"/>
        <color indexed="9"/>
        <rFont val="Arial"/>
        <family val="2"/>
      </rPr>
      <t>Taxable profit / loss = Total Income - FWE - other expenses - rent - interest - depreciation
  Estimated tax payment / refund = Taxable profit / loss x estimated tax rate
  Ask your accountant as this is an estimate only. It does not allow for other adjustments e.g. livestock valuation.</t>
    </r>
  </si>
  <si>
    <t xml:space="preserve"> Cash surplus / deficit sensitivity table</t>
  </si>
  <si>
    <t>Payout</t>
  </si>
  <si>
    <t>Total income scenarios for production and payout</t>
  </si>
  <si>
    <t>Production</t>
  </si>
  <si>
    <t>Total expenses</t>
  </si>
  <si>
    <r>
      <t xml:space="preserve">Based on Annual Cash Budget changes to production and payout. Table displays Cash surplus/deficit scenarios. </t>
    </r>
    <r>
      <rPr>
        <b/>
        <sz val="10"/>
        <color indexed="8"/>
        <rFont val="Arial"/>
        <family val="2"/>
      </rPr>
      <t>Tax is not adjusted in this table - but will vary with profitablity.</t>
    </r>
  </si>
  <si>
    <t>Cash surplus / deficit scenarios</t>
  </si>
  <si>
    <t>Farm working expenses</t>
  </si>
  <si>
    <r>
      <t xml:space="preserve">Based on Annual Cash Budget changes to FWEs and payout. Table displays Cash surplus/deficit scenarios. </t>
    </r>
    <r>
      <rPr>
        <b/>
        <sz val="10"/>
        <color indexed="8"/>
        <rFont val="Arial"/>
        <family val="2"/>
      </rPr>
      <t>Tax is not adjusted in this table - but will vary with profitability.</t>
    </r>
  </si>
  <si>
    <t>Total income scenarios for Farm working expenses and payout</t>
  </si>
  <si>
    <t>Farm working expenses variance</t>
  </si>
  <si>
    <t xml:space="preserve"> Monthly Cashflow Budget</t>
  </si>
  <si>
    <t>Budget period</t>
  </si>
  <si>
    <t>Farm details:</t>
  </si>
  <si>
    <r>
      <t xml:space="preserve">Income  </t>
    </r>
    <r>
      <rPr>
        <sz val="8"/>
        <color indexed="9"/>
        <rFont val="Arial"/>
        <family val="2"/>
      </rPr>
      <t xml:space="preserve"> </t>
    </r>
    <r>
      <rPr>
        <b/>
        <i/>
        <sz val="8"/>
        <color indexed="9"/>
        <rFont val="Arial"/>
        <family val="2"/>
      </rPr>
      <t/>
    </r>
  </si>
  <si>
    <t>Annual Total $</t>
  </si>
  <si>
    <t>Check 
column</t>
  </si>
  <si>
    <t>Comments</t>
  </si>
  <si>
    <t>Budget</t>
  </si>
  <si>
    <r>
      <t xml:space="preserve">Milksolids        </t>
    </r>
    <r>
      <rPr>
        <sz val="8"/>
        <color indexed="8"/>
        <rFont val="Arial"/>
        <family val="2"/>
      </rPr>
      <t xml:space="preserve">advance </t>
    </r>
  </si>
  <si>
    <t>kgMS     x    $</t>
  </si>
  <si>
    <r>
      <t xml:space="preserve">Milksolids </t>
    </r>
    <r>
      <rPr>
        <sz val="8"/>
        <color indexed="8"/>
        <rFont val="Arial"/>
        <family val="2"/>
      </rPr>
      <t>retrospective</t>
    </r>
  </si>
  <si>
    <t>kgMS     x   $</t>
  </si>
  <si>
    <r>
      <t xml:space="preserve">Milksolids       </t>
    </r>
    <r>
      <rPr>
        <sz val="8"/>
        <color indexed="8"/>
        <rFont val="Arial"/>
        <family val="2"/>
      </rPr>
      <t>dividend</t>
    </r>
  </si>
  <si>
    <t>shares   x   $</t>
  </si>
  <si>
    <r>
      <t xml:space="preserve">Net livestock sales </t>
    </r>
    <r>
      <rPr>
        <sz val="9"/>
        <color indexed="8"/>
        <rFont val="Arial"/>
        <family val="2"/>
      </rPr>
      <t>(calves + culls + other - purchases)</t>
    </r>
  </si>
  <si>
    <t>Other dairy income ((tax paid) e.g. farm cottage rent, rebates</t>
  </si>
  <si>
    <t>GST on income</t>
  </si>
  <si>
    <r>
      <t xml:space="preserve">Expenses  </t>
    </r>
    <r>
      <rPr>
        <b/>
        <i/>
        <sz val="8"/>
        <color indexed="9"/>
        <rFont val="Arial"/>
        <family val="2"/>
      </rPr>
      <t/>
    </r>
  </si>
  <si>
    <t>Capital transactions zero-rated for GST (e.g. shares)</t>
  </si>
  <si>
    <t>Capital transactions with GST (e.g. machinery)</t>
  </si>
  <si>
    <t>GST on expenses</t>
  </si>
  <si>
    <t>GST payment / (refund)</t>
  </si>
  <si>
    <t>Cash Surplus/Deficit</t>
  </si>
  <si>
    <t>Opening bank balance</t>
  </si>
  <si>
    <t>Closing bank balance</t>
  </si>
  <si>
    <t>Actual</t>
  </si>
  <si>
    <t>Variance</t>
  </si>
  <si>
    <t>Click here to view a column graph of Monthly Total Budget vs. Actual Expenses</t>
  </si>
  <si>
    <t>Click here to view a line graph of the Closing Bank Balance (Budget vs. Actual)</t>
  </si>
  <si>
    <r>
      <rPr>
        <b/>
        <sz val="8"/>
        <color indexed="50"/>
        <rFont val="Arial"/>
        <family val="2"/>
      </rPr>
      <t xml:space="preserve">* Estimating Tax
 </t>
    </r>
    <r>
      <rPr>
        <b/>
        <sz val="8"/>
        <color indexed="9"/>
        <rFont val="Arial"/>
        <family val="2"/>
      </rPr>
      <t xml:space="preserve"> Taxable profit / loss = Total Income - FWE - other expenses - rent - interest - depreciation
  Estimated tax payment / refund = Taxable profit / loss x estimated tax rate
  Ask your accountant as this is an estimate only. It does not allow for other adjustments e.g. livestock valuation</t>
    </r>
    <r>
      <rPr>
        <b/>
        <sz val="6.5"/>
        <color indexed="9"/>
        <rFont val="Arial"/>
        <family val="2"/>
      </rPr>
      <t>.</t>
    </r>
  </si>
  <si>
    <t>Detail Expense Worksheet</t>
  </si>
  <si>
    <t>NOTE: These figures won't transfer to the Annual Cash Budget.</t>
  </si>
  <si>
    <t>Calculations</t>
  </si>
  <si>
    <t>Weekly rate $</t>
  </si>
  <si>
    <t>x no. Weeks</t>
  </si>
  <si>
    <t>Fulltime</t>
  </si>
  <si>
    <t>Relief milker</t>
  </si>
  <si>
    <t>Casual worker</t>
  </si>
  <si>
    <t>Cost per item</t>
  </si>
  <si>
    <t>x no. Cows</t>
  </si>
  <si>
    <t>Dry cow therapy</t>
  </si>
  <si>
    <t>Mastitis treatments</t>
  </si>
  <si>
    <t>Lepto vaccination</t>
  </si>
  <si>
    <t>Zinc treatments</t>
  </si>
  <si>
    <t>Lice</t>
  </si>
  <si>
    <t>Drench</t>
  </si>
  <si>
    <t>Penicillin</t>
  </si>
  <si>
    <t>Bloat treatment</t>
  </si>
  <si>
    <t>Vaccines</t>
  </si>
  <si>
    <t>Minerals</t>
  </si>
  <si>
    <t>Artificial Insemination</t>
  </si>
  <si>
    <t>Herd testing</t>
  </si>
  <si>
    <t>Leased Bulls</t>
  </si>
  <si>
    <t>Pregnancy testing</t>
  </si>
  <si>
    <t>Supplements made (incl. Contractors)</t>
  </si>
  <si>
    <t>$ Cost per unit</t>
  </si>
  <si>
    <t>x no. Units</t>
  </si>
  <si>
    <t>Maize silage</t>
  </si>
  <si>
    <t>Grass silage (pit)</t>
  </si>
  <si>
    <t>Grass silage (baled)</t>
  </si>
  <si>
    <t>Maize</t>
  </si>
  <si>
    <t>PKE</t>
  </si>
  <si>
    <t>Meals / concentrates</t>
  </si>
  <si>
    <t>Fertiliser (incl. N)</t>
  </si>
  <si>
    <t>Tonnes</t>
  </si>
  <si>
    <t>x $/tonne</t>
  </si>
  <si>
    <t>Spring</t>
  </si>
  <si>
    <t>Autumn</t>
  </si>
  <si>
    <t>Lime</t>
  </si>
  <si>
    <t>Nitrogen</t>
  </si>
  <si>
    <t>Soil tests</t>
  </si>
  <si>
    <t>Regrassing &amp; cropping</t>
  </si>
  <si>
    <t>$ / ha</t>
  </si>
  <si>
    <t>x no. Ha</t>
  </si>
  <si>
    <t>Pasture renewal (seed, spray, cultivation, contractor)</t>
  </si>
  <si>
    <t>Winter crop</t>
  </si>
  <si>
    <t xml:space="preserve">Vehicles &amp; fuel </t>
  </si>
  <si>
    <t>Enter item x quantity or totals</t>
  </si>
  <si>
    <t>Tractor maintenance</t>
  </si>
  <si>
    <t>Bike maintenance</t>
  </si>
  <si>
    <t>Ute maintenance</t>
  </si>
  <si>
    <t>Diesel</t>
  </si>
  <si>
    <t>Petrol</t>
  </si>
  <si>
    <t>WOFs, regos and Road User Charges</t>
  </si>
  <si>
    <t>R&amp;M (land, buildings, plant, machinery)</t>
  </si>
  <si>
    <t>Shed, yards, tanker track</t>
  </si>
  <si>
    <t>Races</t>
  </si>
  <si>
    <t>Fences</t>
  </si>
  <si>
    <t>Troughs &amp; water supply</t>
  </si>
  <si>
    <t>Buildings</t>
  </si>
  <si>
    <t>Milk plant maintenance</t>
  </si>
  <si>
    <t>Protective clothing</t>
  </si>
  <si>
    <t>Freight</t>
  </si>
  <si>
    <t>Dog and horse feed</t>
  </si>
  <si>
    <t>Administration</t>
  </si>
  <si>
    <t>Accountant</t>
  </si>
  <si>
    <t>Farm consultant</t>
  </si>
  <si>
    <t>Phone / communication</t>
  </si>
  <si>
    <t>Lawyer</t>
  </si>
  <si>
    <t>Postage</t>
  </si>
  <si>
    <t>Newspapers / stationery</t>
  </si>
  <si>
    <t>Resource consent fees</t>
  </si>
  <si>
    <t>Graphs Worksheet</t>
  </si>
  <si>
    <t>Pie Categories</t>
  </si>
  <si>
    <t>Pie data</t>
  </si>
  <si>
    <t>Check Total</t>
  </si>
  <si>
    <t>Column Labels</t>
  </si>
  <si>
    <t>Calculator -  Monthly Percentage of milk production</t>
  </si>
  <si>
    <t>If you know or want to estimate monthly production based on the % of milk produced each month you can use the following table or adjust the percentages to suit.</t>
  </si>
  <si>
    <t>Milk Production kgMS</t>
  </si>
  <si>
    <t>% produced</t>
  </si>
  <si>
    <t>Total</t>
  </si>
  <si>
    <t>Tips &amp; Tricks</t>
  </si>
  <si>
    <t>Hints for the Forecast budget</t>
  </si>
  <si>
    <r>
      <rPr>
        <sz val="12"/>
        <color indexed="8"/>
        <rFont val="Wingdings"/>
        <charset val="2"/>
      </rPr>
      <t></t>
    </r>
    <r>
      <rPr>
        <sz val="9"/>
        <color indexed="8"/>
        <rFont val="Arial"/>
        <family val="2"/>
      </rPr>
      <t xml:space="preserve">  The password for the workbook is "budget". You may change names or add rows. </t>
    </r>
    <r>
      <rPr>
        <b/>
        <sz val="9"/>
        <color indexed="8"/>
        <rFont val="Arial"/>
        <family val="2"/>
      </rPr>
      <t>Warning: adding lines may affect calculations!</t>
    </r>
  </si>
  <si>
    <t>Types of Income</t>
  </si>
  <si>
    <r>
      <rPr>
        <sz val="12"/>
        <color indexed="8"/>
        <rFont val="Wingdings"/>
        <charset val="2"/>
      </rPr>
      <t></t>
    </r>
    <r>
      <rPr>
        <sz val="9"/>
        <color indexed="8"/>
        <rFont val="Arial"/>
        <family val="2"/>
      </rPr>
      <t xml:space="preserve">  Dairy Income and Other types of income are split in the budget so the Dairy Operation may be analysed on its own.</t>
    </r>
  </si>
  <si>
    <r>
      <rPr>
        <sz val="12"/>
        <color indexed="8"/>
        <rFont val="Wingdings"/>
        <charset val="2"/>
      </rPr>
      <t></t>
    </r>
    <r>
      <rPr>
        <sz val="9"/>
        <color indexed="8"/>
        <rFont val="Arial"/>
        <family val="2"/>
      </rPr>
      <t xml:space="preserve">  See your accountant if you need to clarify a type of income and whether tax has been paid or needs to be accounted for.</t>
    </r>
  </si>
  <si>
    <r>
      <rPr>
        <sz val="12"/>
        <color indexed="8"/>
        <rFont val="Wingdings"/>
        <charset val="2"/>
      </rPr>
      <t></t>
    </r>
    <r>
      <rPr>
        <sz val="9"/>
        <color indexed="8"/>
        <rFont val="Arial"/>
        <family val="2"/>
      </rPr>
      <t xml:space="preserve">  "Other Dairy Income incurring GST" will have GST calculated in the forecast budget (Step 4).E.g. colostrum.</t>
    </r>
  </si>
  <si>
    <r>
      <rPr>
        <sz val="12"/>
        <color indexed="8"/>
        <rFont val="Wingdings"/>
        <charset val="2"/>
      </rPr>
      <t></t>
    </r>
    <r>
      <rPr>
        <sz val="9"/>
        <color indexed="8"/>
        <rFont val="Arial"/>
        <family val="2"/>
      </rPr>
      <t xml:space="preserve">  "Other Dairy Income (tax paid)" is excluded from GST calculations in the forecast budget (Step 4). E.g. rental cottages, rebates.</t>
    </r>
  </si>
  <si>
    <r>
      <rPr>
        <sz val="12"/>
        <color indexed="8"/>
        <rFont val="Wingdings"/>
        <charset val="2"/>
      </rPr>
      <t></t>
    </r>
    <r>
      <rPr>
        <sz val="9"/>
        <color indexed="8"/>
        <rFont val="Arial"/>
        <family val="2"/>
      </rPr>
      <t xml:space="preserve">  "Other  Income incurring GST" will have GST calculated in the forecast budget. E.g. contracting, non-dairy such as drystock, other enterprises</t>
    </r>
  </si>
  <si>
    <r>
      <rPr>
        <sz val="12"/>
        <color indexed="8"/>
        <rFont val="Wingdings"/>
        <charset val="2"/>
      </rPr>
      <t></t>
    </r>
    <r>
      <rPr>
        <sz val="9"/>
        <color indexed="8"/>
        <rFont val="Arial"/>
        <family val="2"/>
      </rPr>
      <t xml:space="preserve">  "Other tax paid Income" is excluded from GST calculations in the forecast budget. E.g. off-farm salaries &amp; wages, inheritance, income equalisation</t>
    </r>
  </si>
  <si>
    <t>Forecast Budget</t>
  </si>
  <si>
    <r>
      <rPr>
        <sz val="12"/>
        <color indexed="8"/>
        <rFont val="Wingdings"/>
        <charset val="2"/>
      </rPr>
      <t></t>
    </r>
    <r>
      <rPr>
        <sz val="9"/>
        <color indexed="8"/>
        <rFont val="Arial"/>
        <family val="2"/>
      </rPr>
      <t xml:space="preserve">  Remember to put in the Overdraft interest rate in yellow box in the expenses section of the cashflow page.</t>
    </r>
  </si>
  <si>
    <r>
      <rPr>
        <sz val="12"/>
        <color indexed="8"/>
        <rFont val="Wingdings"/>
        <charset val="2"/>
      </rPr>
      <t></t>
    </r>
    <r>
      <rPr>
        <sz val="9"/>
        <color indexed="8"/>
        <rFont val="Arial"/>
        <family val="2"/>
      </rPr>
      <t xml:space="preserve">  May milk production is paid in June. These proceeds should be recorded under  ‘Other Dairy Income’.</t>
    </r>
  </si>
  <si>
    <r>
      <rPr>
        <sz val="12"/>
        <color indexed="8"/>
        <rFont val="Wingdings"/>
        <charset val="2"/>
      </rPr>
      <t></t>
    </r>
    <r>
      <rPr>
        <sz val="9"/>
        <color indexed="8"/>
        <rFont val="Arial"/>
        <family val="2"/>
      </rPr>
      <t xml:space="preserve">  Any premiums for winter milk should also be recorded under ‘Other Dairy Income’</t>
    </r>
  </si>
  <si>
    <r>
      <rPr>
        <sz val="12"/>
        <color indexed="8"/>
        <rFont val="Wingdings"/>
        <charset val="2"/>
      </rPr>
      <t></t>
    </r>
    <r>
      <rPr>
        <sz val="9"/>
        <color indexed="8"/>
        <rFont val="Arial"/>
        <family val="2"/>
      </rPr>
      <t xml:space="preserve">  Remember to put your opening balance into the forecast budget for June</t>
    </r>
  </si>
  <si>
    <r>
      <rPr>
        <sz val="12"/>
        <color indexed="8"/>
        <rFont val="Wingdings"/>
        <charset val="2"/>
      </rPr>
      <t></t>
    </r>
    <r>
      <rPr>
        <sz val="9"/>
        <color indexed="8"/>
        <rFont val="Arial"/>
        <family val="2"/>
      </rPr>
      <t xml:space="preserve">  The program is for 2 monthly GST reporting. If you are on one or six monthly, it can be easily changed. See instructions below or contact DairyNZ</t>
    </r>
  </si>
  <si>
    <r>
      <rPr>
        <sz val="12"/>
        <color indexed="8"/>
        <rFont val="Wingdings"/>
        <charset val="2"/>
      </rPr>
      <t></t>
    </r>
    <r>
      <rPr>
        <sz val="9"/>
        <color indexed="8"/>
        <rFont val="Arial"/>
        <family val="2"/>
      </rPr>
      <t xml:space="preserve">  April/May GST is paid in June. An estimate of this figure needs to be recorded manually in June as directed</t>
    </r>
  </si>
  <si>
    <r>
      <rPr>
        <sz val="12"/>
        <color indexed="8"/>
        <rFont val="Wingdings"/>
        <charset val="2"/>
      </rPr>
      <t></t>
    </r>
    <r>
      <rPr>
        <sz val="9"/>
        <color indexed="8"/>
        <rFont val="Arial"/>
        <family val="2"/>
      </rPr>
      <t xml:space="preserve">  The Dairy levy is 3.6c / kgMS. This could be recorded under ‘Other farm expenses'  or subtracted from the advance</t>
    </r>
  </si>
  <si>
    <r>
      <rPr>
        <sz val="12"/>
        <color indexed="8"/>
        <rFont val="Wingdings"/>
        <charset val="2"/>
      </rPr>
      <t></t>
    </r>
    <r>
      <rPr>
        <sz val="9"/>
        <color indexed="8"/>
        <rFont val="Arial"/>
        <family val="2"/>
      </rPr>
      <t xml:space="preserve">  Adjust cashflow as required to account for variations from each end of the financial year. (eg. Milk advance payments)</t>
    </r>
  </si>
  <si>
    <r>
      <rPr>
        <sz val="12"/>
        <color indexed="8"/>
        <rFont val="Wingdings"/>
        <charset val="2"/>
      </rPr>
      <t></t>
    </r>
    <r>
      <rPr>
        <sz val="9"/>
        <color indexed="8"/>
        <rFont val="Arial"/>
        <family val="2"/>
      </rPr>
      <t xml:space="preserve">  This template is a simple way to develop a budget, if you have other software (e.g. Cashmanager Rural) it will help you track easily during the season.</t>
    </r>
  </si>
  <si>
    <t>Capital Transactions</t>
  </si>
  <si>
    <r>
      <rPr>
        <sz val="12"/>
        <color indexed="8"/>
        <rFont val="Wingdings"/>
        <charset val="2"/>
      </rPr>
      <t></t>
    </r>
    <r>
      <rPr>
        <sz val="9"/>
        <color indexed="8"/>
        <rFont val="Arial"/>
        <family val="2"/>
      </rPr>
      <t xml:space="preserve">  Some capital transactions require GST and others, such as shares, do not. Check with your accountant.</t>
    </r>
  </si>
  <si>
    <r>
      <rPr>
        <sz val="12"/>
        <color indexed="8"/>
        <rFont val="Wingdings"/>
        <charset val="2"/>
      </rPr>
      <t></t>
    </r>
    <r>
      <rPr>
        <sz val="9"/>
        <color indexed="8"/>
        <rFont val="Arial"/>
        <family val="2"/>
      </rPr>
      <t xml:space="preserve">  Capital transactions entered in the Annual Budget page will go into GST transactions in the forecast budget (Step 4) and have 15% GST added</t>
    </r>
  </si>
  <si>
    <t>Monthly Actuals</t>
  </si>
  <si>
    <r>
      <rPr>
        <sz val="12"/>
        <color indexed="8"/>
        <rFont val="Wingdings"/>
        <charset val="2"/>
      </rPr>
      <t></t>
    </r>
    <r>
      <rPr>
        <sz val="9"/>
        <color indexed="8"/>
        <rFont val="Arial"/>
        <family val="2"/>
      </rPr>
      <t xml:space="preserve">  If you are using Cashmanager Rural, Xero or Banklink consider entering your forecast budget into these programmes for monthly tracking.</t>
    </r>
  </si>
  <si>
    <r>
      <rPr>
        <sz val="12"/>
        <color indexed="8"/>
        <rFont val="Wingdings"/>
        <charset val="2"/>
      </rPr>
      <t></t>
    </r>
    <r>
      <rPr>
        <sz val="9"/>
        <color indexed="8"/>
        <rFont val="Arial"/>
        <family val="2"/>
      </rPr>
      <t xml:space="preserve">  If you pay GST monthly or 6-monthly the actuals sheet needs to be adjusted in Row 53. If you are unsure or have difficulty please contact DairyNZ.</t>
    </r>
  </si>
  <si>
    <t>Extra tips</t>
  </si>
  <si>
    <r>
      <rPr>
        <sz val="12"/>
        <color indexed="8"/>
        <rFont val="Wingdings"/>
        <charset val="2"/>
      </rPr>
      <t></t>
    </r>
    <r>
      <rPr>
        <sz val="9"/>
        <color indexed="8"/>
        <rFont val="Arial"/>
        <family val="2"/>
      </rPr>
      <t xml:space="preserve">  Copy any of the budget sheets by right-clicking on the tab and selecting move or copy, click copy and move to the end of the workbook</t>
    </r>
  </si>
  <si>
    <r>
      <rPr>
        <sz val="12"/>
        <color indexed="8"/>
        <rFont val="Wingdings"/>
        <charset val="2"/>
      </rPr>
      <t></t>
    </r>
    <r>
      <rPr>
        <sz val="9"/>
        <color indexed="8"/>
        <rFont val="Arial"/>
        <family val="2"/>
      </rPr>
      <t xml:space="preserve">  If you want to test scenarios or budget for more seasons try saving the spreadsheet with a different name so you don’t lose the figures in this one</t>
    </r>
  </si>
  <si>
    <t>Change GST from two-monthly to one-monthly - in Step 4 Forecast Budget</t>
  </si>
  <si>
    <t>Step 1</t>
  </si>
  <si>
    <t>Unprotect the sheet so you can change formulas. Use the “Review” tab, click on “unprotect sheet” and enter the password “budget”.</t>
  </si>
  <si>
    <t>Step 2</t>
  </si>
  <si>
    <t>GST is calculated for each month on income and expenses. Manually enter the GST payment or refund for the month of May in the June cell (M54)– pictured with a pop up comments box below.</t>
  </si>
  <si>
    <t>To calculate a monthly refund or payment put a new formula in the July GST payment / (refund) cell (N54):</t>
  </si>
  <si>
    <t xml:space="preserve">     =M18-M53</t>
  </si>
  <si>
    <t>(this is GST on Income for June minus GST on Expenses for June, with the formula in July as this is where it will be paid/refunded)</t>
  </si>
  <si>
    <t>Step 3</t>
  </si>
  <si>
    <t>Drag this new formula across the rest of the season so that each month it will calculate the payment or refund for the previous month. Do this by grabbing the bottom right corner of the N54 cell and dragging to the right across to May.</t>
  </si>
  <si>
    <t>Note: If you use Step 5- Monthly Actuals then you will need to adjust the formulas for GST in that worksheet as well.</t>
  </si>
  <si>
    <t>Change GST from two-monthly to six-monthly - in Step 4 Forecast Budget</t>
  </si>
  <si>
    <t>GST is calculated for each month on income and expenses. Manually enter any GST payment or refund for the month in the June cell (M54)– pictured with a pop up comments box below.</t>
  </si>
  <si>
    <t>To calculate a six-monthly refund/ payment change the formula in the December GST payment / (refund) cell (S54):</t>
  </si>
  <si>
    <t xml:space="preserve">    =(SUM(M18:R18))-(SUM(M53:R53))</t>
  </si>
  <si>
    <t>(this formula is GST on Income for June to November minus GST on Expenses for June to November, with the formula in December as this is where it will be paid/refunded)</t>
  </si>
  <si>
    <t xml:space="preserve"> Copy this new formula and put it outside the budget (Y54) if you want to calculate GST to be paid/refunded for June of the following year.</t>
  </si>
  <si>
    <t>You will have formulas for two-monthly GST in the spreadsheet that need to be deleted, delete the formulas in August (O54), October (Q54), February (U54) and April (W54).</t>
  </si>
  <si>
    <t>Cumulative milksolids production</t>
  </si>
  <si>
    <t>Monthly milksolids production</t>
  </si>
  <si>
    <t>Advanced rate</t>
  </si>
  <si>
    <t>Total advance for month</t>
  </si>
  <si>
    <t>Milksolids sold 2024-25</t>
  </si>
  <si>
    <t>Advance rate schedule 2024-25</t>
  </si>
  <si>
    <t>Milksolids sold 2025-26</t>
  </si>
  <si>
    <t>Cumulative production 2025-26</t>
  </si>
  <si>
    <t>Advance rate schedule 2025-26</t>
  </si>
  <si>
    <t>Milk price e.g. June paid July $7.50</t>
  </si>
  <si>
    <t>Put $7.50 in the July advance rate cell (C15)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</si>
</sst>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quot;$&quot;#,##0"/>
    <numFmt numFmtId="166" formatCode="&quot;$&quot;#,##0.00"/>
    <numFmt numFmtId="167" formatCode="#,##0_ ;[Red]\-#,##0\ "/>
    <numFmt numFmtId="168" formatCode="_-* #,##0_-;\-* #,##0_-;_-* &quot;-&quot;??_-;_-@_-"/>
    <numFmt numFmtId="169" formatCode="d/mm/yyyy;@"/>
    <numFmt numFmtId="170" formatCode="&quot;$&quot;#,##0.00;\(&quot;$&quot;#,##0.00\)"/>
    <numFmt numFmtId="171" formatCode="0.0%"/>
    <numFmt numFmtId="172" formatCode="#,##0.0"/>
    <numFmt numFmtId="173" formatCode="#,##0.00_ ;\-#,##0.00\ "/>
  </numFmts>
  <fonts count="69" x14ac:knownFonts="1">
    <font>
      <sz val="11"/>
      <color theme="1"/>
      <name val="Calibri"/>
      <family val="2"/>
      <scheme val="minor"/>
    </font>
    <font>
      <sz val="9"/>
      <color indexed="8"/>
      <name val="Arial"/>
      <family val="2"/>
    </font>
    <font>
      <sz val="8"/>
      <color indexed="8"/>
      <name val="Arial"/>
      <family val="2"/>
    </font>
    <font>
      <b/>
      <sz val="8"/>
      <name val="Arial"/>
      <family val="2"/>
    </font>
    <font>
      <b/>
      <sz val="9"/>
      <color indexed="8"/>
      <name val="Arial"/>
      <family val="2"/>
    </font>
    <font>
      <sz val="8"/>
      <color indexed="9"/>
      <name val="Arial"/>
      <family val="2"/>
    </font>
    <font>
      <b/>
      <sz val="8"/>
      <color indexed="50"/>
      <name val="Arial"/>
      <family val="2"/>
    </font>
    <font>
      <b/>
      <sz val="8"/>
      <color indexed="9"/>
      <name val="Arial"/>
      <family val="2"/>
    </font>
    <font>
      <sz val="8"/>
      <color indexed="81"/>
      <name val="Arial"/>
      <family val="2"/>
    </font>
    <font>
      <sz val="9"/>
      <color indexed="81"/>
      <name val="Tahoma"/>
      <family val="2"/>
    </font>
    <font>
      <sz val="9"/>
      <name val="Arial"/>
      <family val="2"/>
    </font>
    <font>
      <b/>
      <i/>
      <sz val="8"/>
      <color indexed="9"/>
      <name val="Arial"/>
      <family val="2"/>
    </font>
    <font>
      <sz val="9"/>
      <color indexed="81"/>
      <name val="Arial"/>
      <family val="2"/>
    </font>
    <font>
      <sz val="8"/>
      <color indexed="81"/>
      <name val="Tahoma"/>
      <family val="2"/>
    </font>
    <font>
      <sz val="7"/>
      <name val="Arial"/>
      <family val="2"/>
    </font>
    <font>
      <b/>
      <sz val="7"/>
      <name val="Arial"/>
      <family val="2"/>
    </font>
    <font>
      <b/>
      <sz val="9"/>
      <color indexed="50"/>
      <name val="Arial"/>
      <family val="2"/>
    </font>
    <font>
      <b/>
      <sz val="6.5"/>
      <color indexed="9"/>
      <name val="Arial"/>
      <family val="2"/>
    </font>
    <font>
      <sz val="12"/>
      <color indexed="8"/>
      <name val="Wingdings"/>
      <charset val="2"/>
    </font>
    <font>
      <b/>
      <sz val="10"/>
      <name val="Arial"/>
      <family val="2"/>
    </font>
    <font>
      <sz val="9"/>
      <color indexed="8"/>
      <name val="Wingdings"/>
      <charset val="2"/>
    </font>
    <font>
      <sz val="11.7"/>
      <color indexed="8"/>
      <name val="Arial"/>
      <family val="2"/>
    </font>
    <font>
      <b/>
      <i/>
      <sz val="10"/>
      <name val="Arial"/>
      <family val="2"/>
    </font>
    <font>
      <b/>
      <sz val="10"/>
      <color indexed="8"/>
      <name val="Arial"/>
      <family val="2"/>
    </font>
    <font>
      <sz val="8"/>
      <name val="Calibri"/>
      <family val="2"/>
    </font>
    <font>
      <sz val="11"/>
      <color theme="1"/>
      <name val="Calibri"/>
      <family val="2"/>
      <scheme val="minor"/>
    </font>
    <font>
      <sz val="11"/>
      <color theme="0"/>
      <name val="Calibri"/>
      <family val="2"/>
      <scheme val="minor"/>
    </font>
    <font>
      <b/>
      <sz val="11"/>
      <color theme="0"/>
      <name val="Calibri"/>
      <family val="2"/>
      <scheme val="minor"/>
    </font>
    <font>
      <u/>
      <sz val="13.2"/>
      <color theme="10"/>
      <name val="Calibri"/>
      <family val="2"/>
    </font>
    <font>
      <b/>
      <sz val="11"/>
      <color theme="1"/>
      <name val="Calibri"/>
      <family val="2"/>
      <scheme val="minor"/>
    </font>
    <font>
      <sz val="11"/>
      <color theme="1"/>
      <name val="Arial"/>
      <family val="2"/>
    </font>
    <font>
      <sz val="9"/>
      <color theme="1"/>
      <name val="Arial"/>
      <family val="2"/>
    </font>
    <font>
      <b/>
      <sz val="8"/>
      <color theme="1"/>
      <name val="Arial"/>
      <family val="2"/>
    </font>
    <font>
      <sz val="8"/>
      <color theme="0"/>
      <name val="Arial"/>
      <family val="2"/>
    </font>
    <font>
      <b/>
      <sz val="9"/>
      <color theme="0"/>
      <name val="Arial"/>
      <family val="2"/>
    </font>
    <font>
      <b/>
      <sz val="9"/>
      <color theme="1"/>
      <name val="Arial"/>
      <family val="2"/>
    </font>
    <font>
      <b/>
      <sz val="12"/>
      <color theme="0"/>
      <name val="Arial"/>
      <family val="2"/>
    </font>
    <font>
      <b/>
      <sz val="11"/>
      <color theme="0"/>
      <name val="Arial"/>
      <family val="2"/>
    </font>
    <font>
      <sz val="10"/>
      <color theme="1"/>
      <name val="Arial"/>
      <family val="2"/>
    </font>
    <font>
      <b/>
      <i/>
      <sz val="16"/>
      <color theme="0"/>
      <name val="Arial"/>
      <family val="2"/>
    </font>
    <font>
      <b/>
      <i/>
      <sz val="12"/>
      <color theme="0"/>
      <name val="Arial"/>
      <family val="2"/>
    </font>
    <font>
      <sz val="8"/>
      <color theme="1"/>
      <name val="Arial"/>
      <family val="2"/>
    </font>
    <font>
      <b/>
      <sz val="8.5"/>
      <color theme="1"/>
      <name val="Arial"/>
      <family val="2"/>
    </font>
    <font>
      <b/>
      <sz val="8"/>
      <color rgb="FFBFE1A3"/>
      <name val="Arial"/>
      <family val="2"/>
    </font>
    <font>
      <sz val="9"/>
      <color rgb="FF000000"/>
      <name val="Arial"/>
      <family val="2"/>
    </font>
    <font>
      <sz val="8.5"/>
      <color theme="1"/>
      <name val="Arial"/>
      <family val="2"/>
    </font>
    <font>
      <sz val="8.5"/>
      <color rgb="FF000000"/>
      <name val="Arial"/>
      <family val="2"/>
    </font>
    <font>
      <b/>
      <sz val="8.5"/>
      <color theme="0"/>
      <name val="Arial"/>
      <family val="2"/>
    </font>
    <font>
      <sz val="7"/>
      <color theme="1"/>
      <name val="Arial"/>
      <family val="2"/>
    </font>
    <font>
      <b/>
      <i/>
      <sz val="19"/>
      <color theme="0"/>
      <name val="Arial"/>
      <family val="2"/>
    </font>
    <font>
      <b/>
      <sz val="10"/>
      <color theme="1"/>
      <name val="Arial"/>
      <family val="2"/>
    </font>
    <font>
      <b/>
      <sz val="9"/>
      <color rgb="FF69BE28"/>
      <name val="Arial"/>
      <family val="2"/>
    </font>
    <font>
      <b/>
      <sz val="11"/>
      <color theme="1"/>
      <name val="Arial"/>
      <family val="2"/>
    </font>
    <font>
      <sz val="11"/>
      <color rgb="FF69BE28"/>
      <name val="Calibri"/>
      <family val="2"/>
      <scheme val="minor"/>
    </font>
    <font>
      <sz val="9"/>
      <color theme="1"/>
      <name val="Calibri"/>
      <family val="2"/>
      <scheme val="minor"/>
    </font>
    <font>
      <b/>
      <u/>
      <sz val="13.2"/>
      <color theme="10"/>
      <name val="Calibri"/>
      <family val="2"/>
    </font>
    <font>
      <b/>
      <u/>
      <sz val="13.2"/>
      <color rgb="FF0070C0"/>
      <name val="Calibri"/>
      <family val="2"/>
    </font>
    <font>
      <u/>
      <sz val="12"/>
      <color theme="10"/>
      <name val="Arial"/>
      <family val="2"/>
    </font>
    <font>
      <u/>
      <sz val="9"/>
      <color theme="10"/>
      <name val="Arial"/>
      <family val="2"/>
    </font>
    <font>
      <sz val="8"/>
      <color theme="1"/>
      <name val="Calibri"/>
      <family val="2"/>
      <scheme val="minor"/>
    </font>
    <font>
      <b/>
      <i/>
      <sz val="24"/>
      <color theme="0"/>
      <name val="Arial"/>
      <family val="2"/>
    </font>
    <font>
      <b/>
      <i/>
      <sz val="20"/>
      <color rgb="FF69BE28"/>
      <name val="Arial"/>
      <family val="2"/>
    </font>
    <font>
      <b/>
      <sz val="14"/>
      <color theme="0"/>
      <name val="Arial"/>
      <family val="2"/>
    </font>
    <font>
      <b/>
      <sz val="8"/>
      <color theme="0"/>
      <name val="Arial"/>
      <family val="2"/>
    </font>
    <font>
      <b/>
      <sz val="12"/>
      <color theme="1"/>
      <name val="Arial"/>
      <family val="2"/>
    </font>
    <font>
      <sz val="11"/>
      <name val="Calibri"/>
      <family val="2"/>
      <scheme val="minor"/>
    </font>
    <font>
      <sz val="14"/>
      <color theme="1"/>
      <name val="Calibri"/>
      <family val="2"/>
      <scheme val="minor"/>
    </font>
    <font>
      <b/>
      <sz val="14"/>
      <color theme="0"/>
      <name val="Calibri"/>
      <family val="2"/>
      <scheme val="minor"/>
    </font>
    <font>
      <sz val="9"/>
      <color indexed="81"/>
      <name val="Tahoma"/>
      <charset val="1"/>
    </font>
  </fonts>
  <fills count="18">
    <fill>
      <patternFill patternType="none"/>
    </fill>
    <fill>
      <patternFill patternType="gray125"/>
    </fill>
    <fill>
      <patternFill patternType="solid">
        <fgColor rgb="FFBFE1A3"/>
        <bgColor indexed="64"/>
      </patternFill>
    </fill>
    <fill>
      <patternFill patternType="solid">
        <fgColor rgb="FF444D3E"/>
        <bgColor indexed="64"/>
      </patternFill>
    </fill>
    <fill>
      <patternFill patternType="solid">
        <fgColor theme="0" tint="-4.9989318521683403E-2"/>
        <bgColor indexed="64"/>
      </patternFill>
    </fill>
    <fill>
      <patternFill patternType="solid">
        <fgColor rgb="FF7BC143"/>
        <bgColor indexed="64"/>
      </patternFill>
    </fill>
    <fill>
      <patternFill patternType="solid">
        <fgColor theme="0"/>
        <bgColor indexed="64"/>
      </patternFill>
    </fill>
    <fill>
      <patternFill patternType="solid">
        <fgColor rgb="FF69BE28"/>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E5F3D9"/>
        <bgColor indexed="64"/>
      </patternFill>
    </fill>
    <fill>
      <patternFill patternType="solid">
        <fgColor rgb="FFFFFF89"/>
        <bgColor indexed="64"/>
      </patternFill>
    </fill>
    <fill>
      <patternFill patternType="solid">
        <fgColor rgb="FFF2F2F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0.499984740745262"/>
        <bgColor indexed="64"/>
      </patternFill>
    </fill>
    <fill>
      <patternFill patternType="solid">
        <fgColor theme="1" tint="0.34998626667073579"/>
        <bgColor indexed="64"/>
      </patternFill>
    </fill>
  </fills>
  <borders count="85">
    <border>
      <left/>
      <right/>
      <top/>
      <bottom/>
      <diagonal/>
    </border>
    <border>
      <left/>
      <right/>
      <top style="thin">
        <color rgb="FF7BC143"/>
      </top>
      <bottom style="thin">
        <color rgb="FF7BC143"/>
      </bottom>
      <diagonal/>
    </border>
    <border>
      <left/>
      <right/>
      <top style="hair">
        <color theme="0" tint="-0.14999847407452621"/>
      </top>
      <bottom style="hair">
        <color theme="0" tint="-0.14999847407452621"/>
      </bottom>
      <diagonal/>
    </border>
    <border>
      <left style="hair">
        <color theme="0" tint="-0.14999847407452621"/>
      </left>
      <right/>
      <top style="thin">
        <color rgb="FF7BC143"/>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style="mediumDashed">
        <color rgb="FF00B050"/>
      </right>
      <top style="thin">
        <color rgb="FF7BC143"/>
      </top>
      <bottom style="hair">
        <color theme="0" tint="-0.14996795556505021"/>
      </bottom>
      <diagonal/>
    </border>
    <border>
      <left/>
      <right/>
      <top/>
      <bottom style="hair">
        <color theme="0" tint="-0.14996795556505021"/>
      </bottom>
      <diagonal/>
    </border>
    <border>
      <left/>
      <right style="mediumDashed">
        <color rgb="FF00B050"/>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top style="thin">
        <color rgb="FF7BC143"/>
      </top>
      <bottom style="hair">
        <color theme="0" tint="-0.14996795556505021"/>
      </bottom>
      <diagonal/>
    </border>
    <border>
      <left/>
      <right/>
      <top style="hair">
        <color theme="0" tint="-0.14996795556505021"/>
      </top>
      <bottom/>
      <diagonal/>
    </border>
    <border>
      <left style="hair">
        <color theme="0" tint="-0.14999847407452621"/>
      </left>
      <right/>
      <top/>
      <bottom style="hair">
        <color theme="0" tint="-0.14999847407452621"/>
      </bottom>
      <diagonal/>
    </border>
    <border>
      <left style="hair">
        <color theme="0" tint="-0.14996795556505021"/>
      </left>
      <right style="hair">
        <color theme="0" tint="-0.14996795556505021"/>
      </right>
      <top style="hair">
        <color theme="0" tint="-0.14996795556505021"/>
      </top>
      <bottom/>
      <diagonal/>
    </border>
    <border>
      <left/>
      <right/>
      <top/>
      <bottom style="hair">
        <color theme="0" tint="-0.14999847407452621"/>
      </bottom>
      <diagonal/>
    </border>
    <border>
      <left/>
      <right style="mediumDashed">
        <color rgb="FF00B050"/>
      </right>
      <top/>
      <bottom style="hair">
        <color theme="0" tint="-0.14996795556505021"/>
      </bottom>
      <diagonal/>
    </border>
    <border>
      <left/>
      <right style="mediumDashed">
        <color rgb="FF00B050"/>
      </right>
      <top style="hair">
        <color theme="0" tint="-0.14996795556505021"/>
      </top>
      <bottom/>
      <diagonal/>
    </border>
    <border>
      <left style="hair">
        <color theme="0" tint="-0.14996795556505021"/>
      </left>
      <right style="hair">
        <color theme="0" tint="-0.14996795556505021"/>
      </right>
      <top style="hair">
        <color theme="0" tint="-0.14999847407452621"/>
      </top>
      <bottom style="thin">
        <color rgb="FF7BC143"/>
      </bottom>
      <diagonal/>
    </border>
    <border>
      <left style="hair">
        <color theme="0" tint="-0.14996795556505021"/>
      </left>
      <right style="hair">
        <color theme="0" tint="-0.14993743705557422"/>
      </right>
      <top style="hair">
        <color theme="0" tint="-0.14999847407452621"/>
      </top>
      <bottom style="thin">
        <color rgb="FF7BC143"/>
      </bottom>
      <diagonal/>
    </border>
    <border>
      <left style="hair">
        <color theme="0" tint="-0.14993743705557422"/>
      </left>
      <right style="hair">
        <color theme="0" tint="-0.14990691854609822"/>
      </right>
      <top style="hair">
        <color theme="0" tint="-0.14999847407452621"/>
      </top>
      <bottom style="thin">
        <color rgb="FF7BC143"/>
      </bottom>
      <diagonal/>
    </border>
    <border>
      <left/>
      <right/>
      <top/>
      <bottom style="thin">
        <color rgb="FF7BC14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diagonal/>
    </border>
    <border>
      <left style="hair">
        <color theme="0" tint="-0.249977111117893"/>
      </left>
      <right style="hair">
        <color theme="0" tint="-0.249977111117893"/>
      </right>
      <top style="hair">
        <color theme="0" tint="-0.249977111117893"/>
      </top>
      <bottom/>
      <diagonal/>
    </border>
    <border>
      <left/>
      <right style="hair">
        <color theme="0" tint="-0.249977111117893"/>
      </right>
      <top style="hair">
        <color theme="0" tint="-0.249977111117893"/>
      </top>
      <bottom style="hair">
        <color theme="0" tint="-0.249977111117893"/>
      </bottom>
      <diagonal/>
    </border>
    <border>
      <left style="hair">
        <color theme="0" tint="-0.249977111117893"/>
      </left>
      <right/>
      <top style="hair">
        <color theme="0" tint="-0.249977111117893"/>
      </top>
      <bottom/>
      <diagonal/>
    </border>
    <border>
      <left/>
      <right style="hair">
        <color theme="0" tint="-0.249977111117893"/>
      </right>
      <top/>
      <bottom/>
      <diagonal/>
    </border>
    <border>
      <left style="hair">
        <color theme="0" tint="-0.249977111117893"/>
      </left>
      <right/>
      <top style="hair">
        <color theme="0" tint="-0.249977111117893"/>
      </top>
      <bottom style="hair">
        <color theme="0" tint="-0.249977111117893"/>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style="hair">
        <color theme="0" tint="-0.14999847407452621"/>
      </right>
      <top/>
      <bottom/>
      <diagonal/>
    </border>
    <border>
      <left style="thin">
        <color rgb="FF7BC143"/>
      </left>
      <right/>
      <top style="thin">
        <color rgb="FF7BC143"/>
      </top>
      <bottom/>
      <diagonal/>
    </border>
    <border>
      <left/>
      <right/>
      <top style="thin">
        <color rgb="FF7BC143"/>
      </top>
      <bottom/>
      <diagonal/>
    </border>
    <border>
      <left/>
      <right style="thin">
        <color rgb="FF69BE28"/>
      </right>
      <top style="thin">
        <color rgb="FF7BC143"/>
      </top>
      <bottom/>
      <diagonal/>
    </border>
    <border>
      <left style="thin">
        <color rgb="FF7BC143"/>
      </left>
      <right/>
      <top/>
      <bottom/>
      <diagonal/>
    </border>
    <border>
      <left/>
      <right style="thin">
        <color rgb="FF69BE28"/>
      </right>
      <top/>
      <bottom/>
      <diagonal/>
    </border>
    <border>
      <left style="thin">
        <color rgb="FF7BC143"/>
      </left>
      <right/>
      <top/>
      <bottom style="thin">
        <color rgb="FF7BC143"/>
      </bottom>
      <diagonal/>
    </border>
    <border>
      <left/>
      <right/>
      <top style="thin">
        <color rgb="FF7BC143"/>
      </top>
      <bottom style="thin">
        <color rgb="FF69BE28"/>
      </bottom>
      <diagonal/>
    </border>
    <border>
      <left/>
      <right/>
      <top/>
      <bottom style="thin">
        <color rgb="FF69BE28"/>
      </bottom>
      <diagonal/>
    </border>
    <border>
      <left/>
      <right style="thin">
        <color rgb="FF69BE28"/>
      </right>
      <top/>
      <bottom style="thin">
        <color rgb="FF69BE28"/>
      </bottom>
      <diagonal/>
    </border>
    <border>
      <left style="hair">
        <color theme="0" tint="-0.14999847407452621"/>
      </left>
      <right style="hair">
        <color theme="0" tint="-0.14999847407452621"/>
      </right>
      <top/>
      <bottom style="hair">
        <color theme="0" tint="-0.14999847407452621"/>
      </bottom>
      <diagonal/>
    </border>
    <border>
      <left/>
      <right style="hair">
        <color rgb="FFD8D8D8"/>
      </right>
      <top style="hair">
        <color rgb="FFD8D8D8"/>
      </top>
      <bottom style="hair">
        <color rgb="FFD8D8D8"/>
      </bottom>
      <diagonal/>
    </border>
    <border>
      <left style="hair">
        <color rgb="FFD8D8D8"/>
      </left>
      <right style="hair">
        <color rgb="FFD8D8D8"/>
      </right>
      <top style="hair">
        <color rgb="FFD8D8D8"/>
      </top>
      <bottom style="hair">
        <color rgb="FFD8D8D8"/>
      </bottom>
      <diagonal/>
    </border>
    <border>
      <left style="hair">
        <color theme="0" tint="-0.14999847407452621"/>
      </left>
      <right style="hair">
        <color theme="0" tint="-0.14999847407452621"/>
      </right>
      <top/>
      <bottom/>
      <diagonal/>
    </border>
    <border>
      <left/>
      <right style="hair">
        <color theme="0" tint="-0.14999847407452621"/>
      </right>
      <top/>
      <bottom style="hair">
        <color theme="0" tint="-0.14999847407452621"/>
      </bottom>
      <diagonal/>
    </border>
    <border>
      <left style="hair">
        <color theme="0" tint="-0.14999847407452621"/>
      </left>
      <right style="hair">
        <color theme="0" tint="-0.499984740745262"/>
      </right>
      <top/>
      <bottom style="hair">
        <color theme="0" tint="-0.14999847407452621"/>
      </bottom>
      <diagonal/>
    </border>
    <border>
      <left style="hair">
        <color theme="0" tint="-0.14999847407452621"/>
      </left>
      <right style="hair">
        <color theme="0" tint="-0.499984740745262"/>
      </right>
      <top style="hair">
        <color theme="0" tint="-0.14999847407452621"/>
      </top>
      <bottom style="hair">
        <color theme="0" tint="-0.14999847407452621"/>
      </bottom>
      <diagonal/>
    </border>
    <border>
      <left/>
      <right style="hair">
        <color theme="0" tint="-0.499984740745262"/>
      </right>
      <top style="hair">
        <color theme="0" tint="-0.14999847407452621"/>
      </top>
      <bottom style="hair">
        <color theme="0" tint="-0.14999847407452621"/>
      </bottom>
      <diagonal/>
    </border>
    <border>
      <left style="hair">
        <color theme="0" tint="-0.14999847407452621"/>
      </left>
      <right/>
      <top/>
      <bottom/>
      <diagonal/>
    </border>
    <border>
      <left/>
      <right style="hair">
        <color theme="0" tint="-0.14999847407452621"/>
      </right>
      <top style="hair">
        <color theme="0" tint="-0.149967955565050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6795556505021"/>
      </top>
      <bottom style="hair">
        <color theme="0" tint="-0.14996795556505021"/>
      </bottom>
      <diagonal/>
    </border>
    <border>
      <left style="hair">
        <color theme="0" tint="-0.14999847407452621"/>
      </left>
      <right/>
      <top style="hair">
        <color theme="0" tint="-0.14999847407452621"/>
      </top>
      <bottom/>
      <diagonal/>
    </border>
    <border>
      <left style="hair">
        <color theme="0" tint="-0.14996795556505021"/>
      </left>
      <right style="hair">
        <color theme="0" tint="-0.14996795556505021"/>
      </right>
      <top style="hair">
        <color theme="0" tint="-0.14999847407452621"/>
      </top>
      <bottom/>
      <diagonal/>
    </border>
    <border>
      <left/>
      <right style="hair">
        <color theme="0" tint="-0.14999847407452621"/>
      </right>
      <top style="hair">
        <color theme="0" tint="-0.14999847407452621"/>
      </top>
      <bottom/>
      <diagonal/>
    </border>
    <border>
      <left/>
      <right/>
      <top style="hair">
        <color theme="0" tint="-0.14999847407452621"/>
      </top>
      <bottom/>
      <diagonal/>
    </border>
    <border>
      <left/>
      <right style="thin">
        <color rgb="FF7BC143"/>
      </right>
      <top/>
      <bottom/>
      <diagonal/>
    </border>
    <border>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9847407452621"/>
      </right>
      <top style="hair">
        <color theme="0" tint="-0.14999847407452621"/>
      </top>
      <bottom style="hair">
        <color theme="0" tint="-0.14996795556505021"/>
      </bottom>
      <diagonal/>
    </border>
    <border>
      <left/>
      <right style="hair">
        <color theme="0" tint="-0.14996795556505021"/>
      </right>
      <top/>
      <bottom/>
      <diagonal/>
    </border>
    <border>
      <left style="hair">
        <color theme="0" tint="-0.14999847407452621"/>
      </left>
      <right style="hair">
        <color theme="0" tint="-0.14996795556505021"/>
      </right>
      <top style="hair">
        <color theme="0" tint="-0.14999847407452621"/>
      </top>
      <bottom style="hair">
        <color theme="0" tint="-0.14999847407452621"/>
      </bottom>
      <diagonal/>
    </border>
    <border>
      <left style="thin">
        <color rgb="FF69BE28"/>
      </left>
      <right/>
      <top/>
      <bottom/>
      <diagonal/>
    </border>
    <border>
      <left style="thin">
        <color rgb="FF69BE28"/>
      </left>
      <right/>
      <top/>
      <bottom style="thin">
        <color rgb="FF69BE28"/>
      </bottom>
      <diagonal/>
    </border>
    <border>
      <left style="hair">
        <color theme="0" tint="-0.14996795556505021"/>
      </left>
      <right/>
      <top/>
      <bottom/>
      <diagonal/>
    </border>
    <border>
      <left/>
      <right style="thin">
        <color rgb="FF7BC143"/>
      </right>
      <top/>
      <bottom style="thin">
        <color rgb="FF7BC143"/>
      </bottom>
      <diagonal/>
    </border>
    <border>
      <left style="hair">
        <color theme="0" tint="-0.14996795556505021"/>
      </left>
      <right/>
      <top style="thin">
        <color rgb="FF7BC143"/>
      </top>
      <bottom style="hair">
        <color theme="0" tint="-0.14999847407452621"/>
      </bottom>
      <diagonal/>
    </border>
    <border>
      <left/>
      <right/>
      <top style="thin">
        <color rgb="FF7BC143"/>
      </top>
      <bottom style="hair">
        <color theme="0" tint="-0.14999847407452621"/>
      </bottom>
      <diagonal/>
    </border>
    <border>
      <left/>
      <right style="hair">
        <color theme="0" tint="-0.14996795556505021"/>
      </right>
      <top style="thin">
        <color rgb="FF7BC143"/>
      </top>
      <bottom style="hair">
        <color theme="0" tint="-0.14999847407452621"/>
      </bottom>
      <diagonal/>
    </border>
    <border>
      <left style="hair">
        <color theme="0" tint="-0.14996795556505021"/>
      </left>
      <right/>
      <top style="hair">
        <color theme="0" tint="-0.14999847407452621"/>
      </top>
      <bottom style="hair">
        <color theme="0" tint="-0.14999847407452621"/>
      </bottom>
      <diagonal/>
    </border>
    <border>
      <left/>
      <right/>
      <top style="hair">
        <color theme="0" tint="-0.14999847407452621"/>
      </top>
      <bottom style="thin">
        <color rgb="FF7BC143"/>
      </bottom>
      <diagonal/>
    </border>
    <border>
      <left/>
      <right style="thin">
        <color rgb="FF7BC143"/>
      </right>
      <top style="thin">
        <color rgb="FF7BC143"/>
      </top>
      <bottom/>
      <diagonal/>
    </border>
    <border>
      <left/>
      <right style="hair">
        <color theme="0" tint="-0.499984740745262"/>
      </right>
      <top style="hair">
        <color theme="0" tint="-0.14999847407452621"/>
      </top>
      <bottom/>
      <diagonal/>
    </border>
    <border>
      <left style="hair">
        <color theme="0" tint="-0.499984740745262"/>
      </left>
      <right/>
      <top style="hair">
        <color theme="0" tint="-0.14999847407452621"/>
      </top>
      <bottom/>
      <diagonal/>
    </border>
    <border>
      <left style="hair">
        <color theme="0" tint="-0.14996795556505021"/>
      </left>
      <right/>
      <top style="hair">
        <color theme="0" tint="-0.14996795556505021"/>
      </top>
      <bottom style="thin">
        <color rgb="FF7BC143"/>
      </bottom>
      <diagonal/>
    </border>
    <border>
      <left/>
      <right style="hair">
        <color theme="0" tint="-0.14999847407452621"/>
      </right>
      <top style="hair">
        <color theme="0" tint="-0.14996795556505021"/>
      </top>
      <bottom style="thin">
        <color rgb="FF7BC143"/>
      </bottom>
      <diagonal/>
    </border>
    <border>
      <left style="thin">
        <color rgb="FF7BC143"/>
      </left>
      <right/>
      <top style="thin">
        <color rgb="FF7BC143"/>
      </top>
      <bottom style="thin">
        <color rgb="FF7BC143"/>
      </bottom>
      <diagonal/>
    </border>
    <border>
      <left/>
      <right style="thin">
        <color rgb="FF7BC143"/>
      </right>
      <top style="thin">
        <color rgb="FF7BC143"/>
      </top>
      <bottom style="thin">
        <color rgb="FF7BC143"/>
      </bottom>
      <diagonal/>
    </border>
    <border>
      <left style="hair">
        <color theme="0" tint="-0.14996795556505021"/>
      </left>
      <right/>
      <top style="hair">
        <color theme="0" tint="-0.14996795556505021"/>
      </top>
      <bottom style="hair">
        <color theme="0" tint="-0.14999847407452621"/>
      </bottom>
      <diagonal/>
    </border>
    <border>
      <left/>
      <right style="hair">
        <color theme="0" tint="-0.14996795556505021"/>
      </right>
      <top style="hair">
        <color theme="0" tint="-0.14996795556505021"/>
      </top>
      <bottom style="hair">
        <color theme="0" tint="-0.14999847407452621"/>
      </bottom>
      <diagonal/>
    </border>
    <border>
      <left/>
      <right style="hair">
        <color theme="0" tint="-0.14993743705557422"/>
      </right>
      <top style="hair">
        <color theme="0" tint="-0.14996795556505021"/>
      </top>
      <bottom/>
      <diagonal/>
    </border>
    <border>
      <left/>
      <right style="hair">
        <color theme="0" tint="-0.14993743705557422"/>
      </right>
      <top/>
      <bottom style="hair">
        <color theme="0" tint="-0.14996795556505021"/>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style="hair">
        <color theme="0" tint="-0.14993743705557422"/>
      </right>
      <top/>
      <bottom style="hair">
        <color theme="0" tint="-0.14993743705557422"/>
      </bottom>
      <diagonal/>
    </border>
  </borders>
  <cellStyleXfs count="5">
    <xf numFmtId="0" fontId="0" fillId="0" borderId="0"/>
    <xf numFmtId="43" fontId="25" fillId="0" borderId="0" applyFont="0" applyFill="0" applyBorder="0" applyAlignment="0" applyProtection="0"/>
    <xf numFmtId="44" fontId="25" fillId="0" borderId="0" applyFont="0" applyFill="0" applyBorder="0" applyAlignment="0" applyProtection="0"/>
    <xf numFmtId="0" fontId="28" fillId="0" borderId="0" applyNumberFormat="0" applyFill="0" applyBorder="0" applyAlignment="0" applyProtection="0">
      <alignment vertical="top"/>
      <protection locked="0"/>
    </xf>
    <xf numFmtId="9" fontId="25" fillId="0" borderId="0" applyFont="0" applyFill="0" applyBorder="0" applyAlignment="0" applyProtection="0"/>
  </cellStyleXfs>
  <cellXfs count="497">
    <xf numFmtId="0" fontId="0" fillId="0" borderId="0" xfId="0"/>
    <xf numFmtId="0" fontId="30" fillId="0" borderId="0" xfId="0" applyFont="1"/>
    <xf numFmtId="0" fontId="31" fillId="0" borderId="0" xfId="0" applyFont="1"/>
    <xf numFmtId="164" fontId="32" fillId="2" borderId="1" xfId="0" applyNumberFormat="1" applyFont="1" applyFill="1" applyBorder="1" applyAlignment="1" applyProtection="1">
      <alignment horizontal="right"/>
      <protection locked="0"/>
    </xf>
    <xf numFmtId="0" fontId="31" fillId="4" borderId="3" xfId="0" applyFont="1" applyFill="1" applyBorder="1" applyAlignment="1" applyProtection="1">
      <alignment horizontal="left"/>
      <protection locked="0"/>
    </xf>
    <xf numFmtId="165" fontId="31" fillId="4" borderId="4" xfId="0" applyNumberFormat="1" applyFont="1" applyFill="1" applyBorder="1" applyProtection="1">
      <protection locked="0"/>
    </xf>
    <xf numFmtId="165" fontId="31" fillId="4" borderId="2" xfId="0" applyNumberFormat="1" applyFont="1" applyFill="1" applyBorder="1" applyProtection="1">
      <protection locked="0"/>
    </xf>
    <xf numFmtId="0" fontId="31" fillId="0" borderId="5"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31" fillId="0" borderId="7" xfId="0" applyFont="1" applyBorder="1" applyAlignment="1" applyProtection="1">
      <alignment horizontal="center"/>
      <protection locked="0"/>
    </xf>
    <xf numFmtId="0" fontId="31" fillId="0" borderId="8"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0" borderId="10" xfId="0" applyFont="1" applyBorder="1" applyAlignment="1" applyProtection="1">
      <alignment horizontal="center"/>
      <protection locked="0"/>
    </xf>
    <xf numFmtId="165" fontId="31" fillId="4" borderId="11" xfId="0" applyNumberFormat="1" applyFont="1" applyFill="1" applyBorder="1" applyProtection="1">
      <protection locked="0"/>
    </xf>
    <xf numFmtId="0" fontId="34" fillId="5" borderId="12" xfId="0" applyFont="1" applyFill="1" applyBorder="1"/>
    <xf numFmtId="0" fontId="31" fillId="4" borderId="13" xfId="0" applyFont="1" applyFill="1" applyBorder="1" applyAlignment="1" applyProtection="1">
      <alignment horizontal="left"/>
      <protection locked="0"/>
    </xf>
    <xf numFmtId="0" fontId="31" fillId="0" borderId="14" xfId="0" applyFont="1" applyBorder="1" applyAlignment="1" applyProtection="1">
      <alignment horizontal="center"/>
      <protection locked="0"/>
    </xf>
    <xf numFmtId="0" fontId="31" fillId="0" borderId="15" xfId="0" applyFont="1" applyBorder="1" applyAlignment="1" applyProtection="1">
      <alignment horizontal="center"/>
      <protection locked="0"/>
    </xf>
    <xf numFmtId="0" fontId="32" fillId="2" borderId="16" xfId="0" applyFont="1" applyFill="1" applyBorder="1" applyAlignment="1">
      <alignment horizontal="left"/>
    </xf>
    <xf numFmtId="0" fontId="32" fillId="2" borderId="17" xfId="0" applyFont="1" applyFill="1" applyBorder="1" applyAlignment="1">
      <alignment horizontal="center"/>
    </xf>
    <xf numFmtId="0" fontId="32" fillId="2" borderId="18" xfId="0" applyFont="1" applyFill="1" applyBorder="1" applyAlignment="1">
      <alignment horizontal="center"/>
    </xf>
    <xf numFmtId="0" fontId="31" fillId="0" borderId="11" xfId="0" applyFont="1" applyBorder="1" applyProtection="1">
      <protection locked="0"/>
    </xf>
    <xf numFmtId="0" fontId="31" fillId="0" borderId="4" xfId="0" applyFont="1" applyBorder="1" applyProtection="1">
      <protection locked="0"/>
    </xf>
    <xf numFmtId="0" fontId="31" fillId="0" borderId="4" xfId="0" applyFont="1" applyBorder="1" applyAlignment="1" applyProtection="1">
      <alignment horizontal="left"/>
      <protection locked="0"/>
    </xf>
    <xf numFmtId="0" fontId="0" fillId="6" borderId="0" xfId="0" applyFill="1"/>
    <xf numFmtId="0" fontId="30" fillId="6" borderId="0" xfId="0" applyFont="1" applyFill="1"/>
    <xf numFmtId="0" fontId="30" fillId="7" borderId="20" xfId="0" applyFont="1" applyFill="1" applyBorder="1"/>
    <xf numFmtId="7" fontId="36" fillId="7" borderId="21" xfId="0" applyNumberFormat="1" applyFont="1" applyFill="1" applyBorder="1" applyAlignment="1">
      <alignment horizontal="center" vertical="center"/>
    </xf>
    <xf numFmtId="7" fontId="36" fillId="7" borderId="22" xfId="0" applyNumberFormat="1" applyFont="1" applyFill="1" applyBorder="1" applyAlignment="1">
      <alignment horizontal="center" vertical="center"/>
    </xf>
    <xf numFmtId="8" fontId="36" fillId="7" borderId="23" xfId="0" applyNumberFormat="1" applyFont="1" applyFill="1" applyBorder="1" applyAlignment="1">
      <alignment horizontal="center" vertical="center"/>
    </xf>
    <xf numFmtId="8" fontId="36" fillId="7" borderId="21" xfId="0" applyNumberFormat="1" applyFont="1" applyFill="1" applyBorder="1" applyAlignment="1">
      <alignment horizontal="center" vertical="center"/>
    </xf>
    <xf numFmtId="9" fontId="37" fillId="7" borderId="24" xfId="0" applyNumberFormat="1" applyFont="1" applyFill="1" applyBorder="1" applyAlignment="1">
      <alignment horizontal="center" vertical="center"/>
    </xf>
    <xf numFmtId="167" fontId="30" fillId="6" borderId="20" xfId="0" applyNumberFormat="1" applyFont="1" applyFill="1" applyBorder="1"/>
    <xf numFmtId="0" fontId="37" fillId="7" borderId="24" xfId="0" applyFont="1" applyFill="1" applyBorder="1" applyAlignment="1">
      <alignment horizontal="center" vertical="center"/>
    </xf>
    <xf numFmtId="167" fontId="30" fillId="2" borderId="25" xfId="1" applyNumberFormat="1" applyFont="1" applyFill="1" applyBorder="1"/>
    <xf numFmtId="9" fontId="37" fillId="7" borderId="26" xfId="0" applyNumberFormat="1" applyFont="1" applyFill="1" applyBorder="1" applyAlignment="1">
      <alignment horizontal="center" vertical="center"/>
    </xf>
    <xf numFmtId="0" fontId="38" fillId="6" borderId="0" xfId="0" applyFont="1" applyFill="1"/>
    <xf numFmtId="0" fontId="29" fillId="6" borderId="0" xfId="0" applyFont="1" applyFill="1" applyProtection="1">
      <protection hidden="1"/>
    </xf>
    <xf numFmtId="0" fontId="0" fillId="6" borderId="0" xfId="0" applyFill="1" applyProtection="1">
      <protection hidden="1"/>
    </xf>
    <xf numFmtId="8" fontId="0" fillId="6" borderId="0" xfId="0" applyNumberFormat="1" applyFill="1" applyAlignment="1" applyProtection="1">
      <alignment horizontal="center"/>
      <protection hidden="1"/>
    </xf>
    <xf numFmtId="168" fontId="0" fillId="6" borderId="0" xfId="0" applyNumberFormat="1" applyFill="1"/>
    <xf numFmtId="9" fontId="0" fillId="6" borderId="0" xfId="0" applyNumberFormat="1" applyFill="1" applyAlignment="1" applyProtection="1">
      <alignment horizontal="center"/>
      <protection hidden="1"/>
    </xf>
    <xf numFmtId="168" fontId="25" fillId="6" borderId="0" xfId="1" applyNumberFormat="1" applyFont="1" applyFill="1" applyProtection="1">
      <protection hidden="1"/>
    </xf>
    <xf numFmtId="0" fontId="0" fillId="6" borderId="0" xfId="0" applyFill="1" applyAlignment="1" applyProtection="1">
      <alignment horizontal="center"/>
      <protection hidden="1"/>
    </xf>
    <xf numFmtId="168" fontId="0" fillId="6" borderId="0" xfId="0" applyNumberFormat="1" applyFill="1" applyProtection="1">
      <protection hidden="1"/>
    </xf>
    <xf numFmtId="3" fontId="0" fillId="6" borderId="0" xfId="0" applyNumberFormat="1" applyFill="1"/>
    <xf numFmtId="0" fontId="39" fillId="0" borderId="0" xfId="0" applyFont="1" applyAlignment="1">
      <alignment vertical="center"/>
    </xf>
    <xf numFmtId="0" fontId="40" fillId="0" borderId="0" xfId="0" applyFont="1" applyAlignment="1">
      <alignment vertical="center"/>
    </xf>
    <xf numFmtId="49" fontId="41" fillId="0" borderId="0" xfId="0" applyNumberFormat="1" applyFont="1" applyAlignment="1">
      <alignment horizontal="center"/>
    </xf>
    <xf numFmtId="0" fontId="35" fillId="4" borderId="4" xfId="0" applyFont="1" applyFill="1" applyBorder="1" applyAlignment="1">
      <alignment vertical="center"/>
    </xf>
    <xf numFmtId="0" fontId="35" fillId="4" borderId="27" xfId="0" applyFont="1" applyFill="1" applyBorder="1" applyAlignment="1">
      <alignment vertical="center"/>
    </xf>
    <xf numFmtId="0" fontId="32" fillId="0" borderId="13" xfId="0" applyFont="1" applyBorder="1" applyAlignment="1">
      <alignment wrapText="1"/>
    </xf>
    <xf numFmtId="0" fontId="35" fillId="4" borderId="4" xfId="0" applyFont="1" applyFill="1" applyBorder="1"/>
    <xf numFmtId="165" fontId="42" fillId="2" borderId="28" xfId="0" applyNumberFormat="1" applyFont="1" applyFill="1" applyBorder="1" applyAlignment="1" applyProtection="1">
      <alignment horizontal="right" vertical="center"/>
      <protection locked="0"/>
    </xf>
    <xf numFmtId="3" fontId="35" fillId="4" borderId="4" xfId="0" applyNumberFormat="1" applyFont="1" applyFill="1" applyBorder="1"/>
    <xf numFmtId="3" fontId="31" fillId="0" borderId="29" xfId="0" applyNumberFormat="1" applyFont="1" applyBorder="1" applyAlignment="1">
      <alignment horizontal="right" vertical="center"/>
    </xf>
    <xf numFmtId="3" fontId="0" fillId="0" borderId="0" xfId="0" applyNumberFormat="1"/>
    <xf numFmtId="165" fontId="31" fillId="0" borderId="0" xfId="0" applyNumberFormat="1" applyFont="1" applyAlignment="1">
      <alignment horizontal="center" vertical="center"/>
    </xf>
    <xf numFmtId="0" fontId="35" fillId="6" borderId="4" xfId="0" applyFont="1" applyFill="1" applyBorder="1" applyAlignment="1">
      <alignment horizontal="left"/>
    </xf>
    <xf numFmtId="0" fontId="35" fillId="4" borderId="4" xfId="0" applyFont="1" applyFill="1" applyBorder="1" applyAlignment="1">
      <alignment horizontal="left"/>
    </xf>
    <xf numFmtId="165" fontId="31" fillId="0" borderId="0" xfId="0" applyNumberFormat="1" applyFont="1" applyAlignment="1">
      <alignment horizontal="right" vertical="center"/>
    </xf>
    <xf numFmtId="165" fontId="31" fillId="0" borderId="30" xfId="0" applyNumberFormat="1" applyFont="1" applyBorder="1" applyAlignment="1">
      <alignment horizontal="right" vertical="center"/>
    </xf>
    <xf numFmtId="0" fontId="26" fillId="0" borderId="0" xfId="0" applyFont="1"/>
    <xf numFmtId="0" fontId="30" fillId="2" borderId="0" xfId="0" applyFont="1" applyFill="1"/>
    <xf numFmtId="0" fontId="39" fillId="5" borderId="33" xfId="0" applyFont="1" applyFill="1" applyBorder="1" applyAlignment="1">
      <alignment vertical="center"/>
    </xf>
    <xf numFmtId="0" fontId="32" fillId="2" borderId="34" xfId="0" applyFont="1" applyFill="1" applyBorder="1"/>
    <xf numFmtId="0" fontId="32" fillId="2" borderId="0" xfId="0" applyFont="1" applyFill="1"/>
    <xf numFmtId="49" fontId="41" fillId="2" borderId="0" xfId="0" applyNumberFormat="1" applyFont="1" applyFill="1" applyAlignment="1">
      <alignment horizontal="center"/>
    </xf>
    <xf numFmtId="49" fontId="41" fillId="2" borderId="35" xfId="0" applyNumberFormat="1" applyFont="1" applyFill="1" applyBorder="1" applyAlignment="1">
      <alignment horizontal="center"/>
    </xf>
    <xf numFmtId="0" fontId="32" fillId="2" borderId="36" xfId="0" applyFont="1" applyFill="1" applyBorder="1"/>
    <xf numFmtId="3" fontId="3" fillId="2" borderId="19" xfId="0" applyNumberFormat="1" applyFont="1" applyFill="1" applyBorder="1"/>
    <xf numFmtId="3" fontId="32" fillId="2" borderId="19" xfId="0" applyNumberFormat="1" applyFont="1" applyFill="1" applyBorder="1" applyAlignment="1">
      <alignment horizontal="right"/>
    </xf>
    <xf numFmtId="0" fontId="32" fillId="2" borderId="37" xfId="0" applyFont="1" applyFill="1" applyBorder="1" applyAlignment="1">
      <alignment horizontal="left"/>
    </xf>
    <xf numFmtId="0" fontId="32" fillId="2" borderId="37" xfId="0" applyFont="1" applyFill="1" applyBorder="1"/>
    <xf numFmtId="0" fontId="32" fillId="2" borderId="38" xfId="0" applyFont="1" applyFill="1" applyBorder="1"/>
    <xf numFmtId="1" fontId="43" fillId="2" borderId="38" xfId="0" applyNumberFormat="1" applyFont="1" applyFill="1" applyBorder="1"/>
    <xf numFmtId="1" fontId="32" fillId="2" borderId="38" xfId="0" applyNumberFormat="1" applyFont="1" applyFill="1" applyBorder="1" applyAlignment="1">
      <alignment horizontal="right"/>
    </xf>
    <xf numFmtId="0" fontId="0" fillId="2" borderId="39" xfId="0" applyFill="1" applyBorder="1"/>
    <xf numFmtId="0" fontId="14" fillId="2" borderId="40" xfId="0" applyFont="1" applyFill="1" applyBorder="1" applyAlignment="1">
      <alignment horizontal="center" vertical="center"/>
    </xf>
    <xf numFmtId="0" fontId="35" fillId="4" borderId="2" xfId="0" applyFont="1" applyFill="1" applyBorder="1"/>
    <xf numFmtId="49" fontId="44" fillId="0" borderId="41" xfId="0" applyNumberFormat="1" applyFont="1" applyBorder="1" applyAlignment="1" applyProtection="1">
      <alignment horizontal="right" vertical="center"/>
      <protection locked="0"/>
    </xf>
    <xf numFmtId="0" fontId="41" fillId="4" borderId="2" xfId="0" applyFont="1" applyFill="1" applyBorder="1" applyAlignment="1">
      <alignment horizontal="center"/>
    </xf>
    <xf numFmtId="0" fontId="41" fillId="4" borderId="0" xfId="0" applyFont="1" applyFill="1" applyAlignment="1">
      <alignment horizontal="left"/>
    </xf>
    <xf numFmtId="165" fontId="45" fillId="0" borderId="29" xfId="0" applyNumberFormat="1" applyFont="1" applyBorder="1" applyAlignment="1" applyProtection="1">
      <alignment horizontal="right" vertical="center"/>
      <protection locked="0"/>
    </xf>
    <xf numFmtId="6" fontId="45" fillId="8" borderId="29" xfId="0" applyNumberFormat="1" applyFont="1" applyFill="1" applyBorder="1" applyAlignment="1">
      <alignment horizontal="right" vertical="center"/>
    </xf>
    <xf numFmtId="165" fontId="46" fillId="0" borderId="42" xfId="0" applyNumberFormat="1" applyFont="1" applyBorder="1" applyAlignment="1" applyProtection="1">
      <alignment horizontal="right" vertical="center"/>
      <protection locked="0"/>
    </xf>
    <xf numFmtId="0" fontId="41" fillId="4" borderId="27" xfId="0" applyFont="1" applyFill="1" applyBorder="1" applyAlignment="1">
      <alignment horizontal="left"/>
    </xf>
    <xf numFmtId="165" fontId="46" fillId="0" borderId="41" xfId="0" applyNumberFormat="1" applyFont="1" applyBorder="1" applyAlignment="1" applyProtection="1">
      <alignment horizontal="right" vertical="center"/>
      <protection locked="0"/>
    </xf>
    <xf numFmtId="0" fontId="41" fillId="4" borderId="0" xfId="0" applyFont="1" applyFill="1" applyAlignment="1">
      <alignment horizontal="center"/>
    </xf>
    <xf numFmtId="165" fontId="45" fillId="0" borderId="27" xfId="0" applyNumberFormat="1" applyFont="1" applyBorder="1" applyAlignment="1" applyProtection="1">
      <alignment horizontal="right" vertical="center"/>
      <protection locked="0"/>
    </xf>
    <xf numFmtId="165" fontId="42" fillId="9" borderId="27" xfId="0" applyNumberFormat="1" applyFont="1" applyFill="1" applyBorder="1" applyAlignment="1" applyProtection="1">
      <alignment horizontal="right" vertical="center"/>
      <protection hidden="1"/>
    </xf>
    <xf numFmtId="6" fontId="45" fillId="9" borderId="29" xfId="0" applyNumberFormat="1" applyFont="1" applyFill="1" applyBorder="1" applyAlignment="1">
      <alignment horizontal="right" vertical="center"/>
    </xf>
    <xf numFmtId="6" fontId="45" fillId="8" borderId="27" xfId="0" applyNumberFormat="1" applyFont="1" applyFill="1" applyBorder="1" applyAlignment="1">
      <alignment horizontal="right" vertical="center"/>
    </xf>
    <xf numFmtId="165" fontId="45" fillId="0" borderId="27" xfId="0" applyNumberFormat="1" applyFont="1" applyBorder="1" applyAlignment="1">
      <alignment horizontal="right" vertical="center"/>
    </xf>
    <xf numFmtId="165" fontId="42" fillId="9" borderId="29" xfId="0" applyNumberFormat="1" applyFont="1" applyFill="1" applyBorder="1" applyAlignment="1" applyProtection="1">
      <alignment horizontal="right" vertical="center"/>
      <protection hidden="1"/>
    </xf>
    <xf numFmtId="6" fontId="42" fillId="9" borderId="27" xfId="0" applyNumberFormat="1" applyFont="1" applyFill="1" applyBorder="1" applyAlignment="1" applyProtection="1">
      <alignment horizontal="right" vertical="center"/>
      <protection hidden="1"/>
    </xf>
    <xf numFmtId="0" fontId="26" fillId="6" borderId="13" xfId="0" applyFont="1" applyFill="1" applyBorder="1"/>
    <xf numFmtId="0" fontId="47" fillId="5" borderId="4"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27" xfId="0" applyFont="1" applyFill="1" applyBorder="1" applyAlignment="1">
      <alignment horizontal="center" vertical="center"/>
    </xf>
    <xf numFmtId="165" fontId="45" fillId="0" borderId="2" xfId="0" applyNumberFormat="1" applyFont="1" applyBorder="1" applyAlignment="1" applyProtection="1">
      <alignment horizontal="right" vertical="center"/>
      <protection locked="0"/>
    </xf>
    <xf numFmtId="165" fontId="35" fillId="9" borderId="29" xfId="0" applyNumberFormat="1" applyFont="1" applyFill="1" applyBorder="1"/>
    <xf numFmtId="165" fontId="35" fillId="9" borderId="27" xfId="0" applyNumberFormat="1" applyFont="1" applyFill="1" applyBorder="1"/>
    <xf numFmtId="165" fontId="45" fillId="0" borderId="29" xfId="0" applyNumberFormat="1" applyFont="1" applyBorder="1" applyAlignment="1">
      <alignment horizontal="right" vertical="center"/>
    </xf>
    <xf numFmtId="165" fontId="45" fillId="8" borderId="27" xfId="0" applyNumberFormat="1" applyFont="1" applyFill="1" applyBorder="1" applyAlignment="1" applyProtection="1">
      <alignment horizontal="right" vertical="center"/>
      <protection hidden="1"/>
    </xf>
    <xf numFmtId="0" fontId="35" fillId="6" borderId="4" xfId="0" applyFont="1" applyFill="1" applyBorder="1" applyAlignment="1">
      <alignment horizontal="left" vertical="center"/>
    </xf>
    <xf numFmtId="0" fontId="35" fillId="6" borderId="2" xfId="0" applyFont="1" applyFill="1" applyBorder="1" applyAlignment="1">
      <alignment horizontal="left" vertical="center"/>
    </xf>
    <xf numFmtId="165" fontId="42" fillId="6" borderId="2" xfId="0" applyNumberFormat="1" applyFont="1" applyFill="1" applyBorder="1" applyAlignment="1" applyProtection="1">
      <alignment horizontal="right" vertical="center"/>
      <protection hidden="1"/>
    </xf>
    <xf numFmtId="165" fontId="42" fillId="6" borderId="0" xfId="0" applyNumberFormat="1" applyFont="1" applyFill="1" applyAlignment="1" applyProtection="1">
      <alignment horizontal="right" vertical="center"/>
      <protection hidden="1"/>
    </xf>
    <xf numFmtId="165" fontId="42" fillId="9" borderId="28" xfId="0" applyNumberFormat="1" applyFont="1" applyFill="1" applyBorder="1" applyAlignment="1" applyProtection="1">
      <alignment horizontal="right" vertical="center"/>
      <protection hidden="1"/>
    </xf>
    <xf numFmtId="165" fontId="42" fillId="9" borderId="43" xfId="0" applyNumberFormat="1" applyFont="1" applyFill="1" applyBorder="1" applyAlignment="1">
      <alignment horizontal="right" vertical="center"/>
    </xf>
    <xf numFmtId="0" fontId="0" fillId="0" borderId="2" xfId="0" applyBorder="1"/>
    <xf numFmtId="0" fontId="0" fillId="0" borderId="0" xfId="0" applyAlignment="1">
      <alignment vertical="center"/>
    </xf>
    <xf numFmtId="0" fontId="32" fillId="2" borderId="0" xfId="0" applyFont="1" applyFill="1" applyAlignment="1">
      <alignment horizontal="left"/>
    </xf>
    <xf numFmtId="49" fontId="32" fillId="2" borderId="0" xfId="0" applyNumberFormat="1" applyFont="1" applyFill="1"/>
    <xf numFmtId="169" fontId="32" fillId="2" borderId="19" xfId="0" applyNumberFormat="1" applyFont="1" applyFill="1" applyBorder="1" applyAlignment="1">
      <alignment horizontal="center"/>
    </xf>
    <xf numFmtId="169" fontId="32" fillId="2" borderId="0" xfId="0" applyNumberFormat="1" applyFont="1" applyFill="1" applyAlignment="1">
      <alignment horizontal="center"/>
    </xf>
    <xf numFmtId="3" fontId="32" fillId="2" borderId="37" xfId="0" applyNumberFormat="1" applyFont="1" applyFill="1" applyBorder="1" applyAlignment="1">
      <alignment horizontal="right"/>
    </xf>
    <xf numFmtId="3" fontId="32" fillId="2" borderId="38" xfId="0" applyNumberFormat="1" applyFont="1" applyFill="1" applyBorder="1" applyAlignment="1">
      <alignment horizontal="right"/>
    </xf>
    <xf numFmtId="0" fontId="32" fillId="2" borderId="38" xfId="0" applyFont="1" applyFill="1" applyBorder="1" applyAlignment="1">
      <alignment horizontal="right"/>
    </xf>
    <xf numFmtId="0" fontId="15" fillId="2" borderId="44" xfId="0" applyFont="1" applyFill="1" applyBorder="1" applyAlignment="1">
      <alignment horizontal="center" vertical="center"/>
    </xf>
    <xf numFmtId="0" fontId="15" fillId="2" borderId="40" xfId="0" applyFont="1" applyFill="1" applyBorder="1" applyAlignment="1">
      <alignment horizontal="center" vertical="center"/>
    </xf>
    <xf numFmtId="0" fontId="14" fillId="10" borderId="45" xfId="0" applyFont="1" applyFill="1" applyBorder="1" applyAlignment="1">
      <alignment horizontal="center" vertical="center"/>
    </xf>
    <xf numFmtId="0" fontId="14" fillId="2" borderId="44" xfId="0" applyFont="1" applyFill="1" applyBorder="1" applyAlignment="1">
      <alignment horizontal="center" vertical="center"/>
    </xf>
    <xf numFmtId="0" fontId="14" fillId="10" borderId="40" xfId="0" applyFont="1" applyFill="1" applyBorder="1" applyAlignment="1">
      <alignment horizontal="center" vertical="center"/>
    </xf>
    <xf numFmtId="0" fontId="48" fillId="4" borderId="13"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27" xfId="0" applyFont="1" applyFill="1" applyBorder="1" applyAlignment="1">
      <alignment horizontal="center" vertical="center"/>
    </xf>
    <xf numFmtId="165" fontId="45" fillId="0" borderId="29" xfId="0" applyNumberFormat="1" applyFont="1" applyBorder="1" applyAlignment="1" applyProtection="1">
      <alignment horizontal="right" vertical="center"/>
      <protection hidden="1"/>
    </xf>
    <xf numFmtId="6" fontId="45" fillId="0" borderId="29" xfId="0" applyNumberFormat="1" applyFont="1" applyBorder="1" applyAlignment="1">
      <alignment horizontal="right" vertical="center"/>
    </xf>
    <xf numFmtId="165" fontId="42" fillId="9" borderId="29" xfId="0" applyNumberFormat="1" applyFont="1" applyFill="1" applyBorder="1" applyAlignment="1">
      <alignment horizontal="right" vertical="center"/>
    </xf>
    <xf numFmtId="6" fontId="42" fillId="9" borderId="29" xfId="0" applyNumberFormat="1" applyFont="1" applyFill="1" applyBorder="1" applyAlignment="1">
      <alignment horizontal="right" vertical="center"/>
    </xf>
    <xf numFmtId="165" fontId="42" fillId="9" borderId="27" xfId="0" applyNumberFormat="1" applyFont="1" applyFill="1" applyBorder="1" applyAlignment="1">
      <alignment horizontal="right" vertical="center"/>
    </xf>
    <xf numFmtId="0" fontId="26" fillId="6" borderId="13" xfId="0" applyFont="1" applyFill="1" applyBorder="1" applyProtection="1">
      <protection hidden="1"/>
    </xf>
    <xf numFmtId="0" fontId="47" fillId="5" borderId="29" xfId="0" applyFont="1" applyFill="1" applyBorder="1" applyAlignment="1" applyProtection="1">
      <alignment horizontal="center" vertical="center"/>
      <protection hidden="1"/>
    </xf>
    <xf numFmtId="6" fontId="45" fillId="0" borderId="46" xfId="0" applyNumberFormat="1" applyFont="1" applyBorder="1" applyAlignment="1">
      <alignment horizontal="right" vertical="center"/>
    </xf>
    <xf numFmtId="6" fontId="45" fillId="0" borderId="47" xfId="0" applyNumberFormat="1" applyFont="1" applyBorder="1" applyAlignment="1">
      <alignment horizontal="right" vertical="center"/>
    </xf>
    <xf numFmtId="6" fontId="45" fillId="0" borderId="27" xfId="0" applyNumberFormat="1" applyFont="1" applyBorder="1" applyAlignment="1">
      <alignment horizontal="right" vertical="center"/>
    </xf>
    <xf numFmtId="6" fontId="42" fillId="9" borderId="46" xfId="0" applyNumberFormat="1" applyFont="1" applyFill="1" applyBorder="1" applyAlignment="1">
      <alignment horizontal="right" vertical="center"/>
    </xf>
    <xf numFmtId="6" fontId="42" fillId="9" borderId="47" xfId="0" applyNumberFormat="1" applyFont="1" applyFill="1" applyBorder="1" applyAlignment="1">
      <alignment horizontal="right" vertical="center"/>
    </xf>
    <xf numFmtId="165" fontId="35" fillId="9" borderId="4" xfId="0" applyNumberFormat="1" applyFont="1" applyFill="1" applyBorder="1"/>
    <xf numFmtId="6" fontId="42" fillId="9" borderId="27" xfId="0" applyNumberFormat="1" applyFont="1" applyFill="1" applyBorder="1" applyAlignment="1">
      <alignment horizontal="right" vertical="center"/>
    </xf>
    <xf numFmtId="165" fontId="42" fillId="6" borderId="28" xfId="0" applyNumberFormat="1" applyFont="1" applyFill="1" applyBorder="1" applyAlignment="1" applyProtection="1">
      <alignment horizontal="right" vertical="center"/>
      <protection hidden="1"/>
    </xf>
    <xf numFmtId="165" fontId="42" fillId="2" borderId="29" xfId="0" applyNumberFormat="1" applyFont="1" applyFill="1" applyBorder="1" applyAlignment="1" applyProtection="1">
      <alignment horizontal="right" vertical="center"/>
      <protection locked="0"/>
    </xf>
    <xf numFmtId="0" fontId="0" fillId="0" borderId="48" xfId="0" applyBorder="1"/>
    <xf numFmtId="170" fontId="10" fillId="11" borderId="0" xfId="1" applyNumberFormat="1" applyFont="1" applyFill="1" applyBorder="1" applyAlignment="1" applyProtection="1">
      <alignment horizontal="center" vertical="center"/>
      <protection locked="0" hidden="1"/>
    </xf>
    <xf numFmtId="165" fontId="31" fillId="6" borderId="0" xfId="0" applyNumberFormat="1" applyFont="1" applyFill="1" applyAlignment="1">
      <alignment horizontal="right" vertical="center"/>
    </xf>
    <xf numFmtId="165" fontId="31" fillId="0" borderId="49" xfId="0" applyNumberFormat="1" applyFont="1" applyBorder="1" applyAlignment="1">
      <alignment horizontal="right" vertical="center"/>
    </xf>
    <xf numFmtId="170" fontId="10" fillId="11" borderId="50" xfId="1" applyNumberFormat="1" applyFont="1" applyFill="1" applyBorder="1" applyAlignment="1" applyProtection="1">
      <alignment horizontal="center" vertical="center"/>
      <protection locked="0" hidden="1"/>
    </xf>
    <xf numFmtId="170" fontId="10" fillId="11" borderId="51" xfId="1" applyNumberFormat="1" applyFont="1" applyFill="1" applyBorder="1" applyAlignment="1" applyProtection="1">
      <alignment horizontal="center" vertical="center"/>
      <protection locked="0" hidden="1"/>
    </xf>
    <xf numFmtId="9" fontId="41" fillId="4" borderId="27" xfId="0" applyNumberFormat="1" applyFont="1" applyFill="1" applyBorder="1" applyAlignment="1">
      <alignment horizontal="center"/>
    </xf>
    <xf numFmtId="165" fontId="42" fillId="9" borderId="28" xfId="0" applyNumberFormat="1" applyFont="1" applyFill="1" applyBorder="1" applyAlignment="1">
      <alignment horizontal="right" vertical="center"/>
    </xf>
    <xf numFmtId="165" fontId="48" fillId="10" borderId="29" xfId="0" applyNumberFormat="1" applyFont="1" applyFill="1" applyBorder="1" applyAlignment="1">
      <alignment horizontal="center" vertical="center"/>
    </xf>
    <xf numFmtId="165" fontId="42" fillId="9" borderId="46" xfId="0" applyNumberFormat="1" applyFont="1" applyFill="1" applyBorder="1" applyAlignment="1">
      <alignment horizontal="right" vertical="center"/>
    </xf>
    <xf numFmtId="165" fontId="42" fillId="9" borderId="30" xfId="0" applyNumberFormat="1" applyFont="1" applyFill="1" applyBorder="1" applyAlignment="1">
      <alignment horizontal="right" vertical="center"/>
    </xf>
    <xf numFmtId="165" fontId="42" fillId="9" borderId="44" xfId="0" applyNumberFormat="1" applyFont="1" applyFill="1" applyBorder="1" applyAlignment="1">
      <alignment horizontal="right" vertical="center"/>
    </xf>
    <xf numFmtId="165" fontId="42" fillId="9" borderId="52" xfId="0" applyNumberFormat="1" applyFont="1" applyFill="1" applyBorder="1" applyAlignment="1">
      <alignment horizontal="right" vertical="center"/>
    </xf>
    <xf numFmtId="165" fontId="42" fillId="9" borderId="53" xfId="0" applyNumberFormat="1" applyFont="1" applyFill="1" applyBorder="1" applyAlignment="1">
      <alignment horizontal="right" vertical="center"/>
    </xf>
    <xf numFmtId="0" fontId="0" fillId="5" borderId="0" xfId="0" applyFill="1"/>
    <xf numFmtId="0" fontId="49" fillId="5"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50" fillId="12" borderId="0" xfId="0" applyFont="1" applyFill="1"/>
    <xf numFmtId="0" fontId="35" fillId="12" borderId="0" xfId="0" applyFont="1" applyFill="1"/>
    <xf numFmtId="0" fontId="31" fillId="12" borderId="0" xfId="0" applyFont="1" applyFill="1"/>
    <xf numFmtId="0" fontId="0" fillId="12" borderId="0" xfId="0" applyFill="1"/>
    <xf numFmtId="0" fontId="51" fillId="6" borderId="0" xfId="0" applyFont="1" applyFill="1"/>
    <xf numFmtId="0" fontId="19" fillId="5" borderId="0" xfId="0" applyFont="1" applyFill="1"/>
    <xf numFmtId="0" fontId="31" fillId="6" borderId="0" xfId="0" applyFont="1" applyFill="1" applyAlignment="1">
      <alignment horizontal="left" vertical="top" indent="2"/>
    </xf>
    <xf numFmtId="0" fontId="19" fillId="6" borderId="0" xfId="0" applyFont="1" applyFill="1"/>
    <xf numFmtId="0" fontId="31" fillId="6" borderId="0" xfId="0" applyFont="1" applyFill="1"/>
    <xf numFmtId="49" fontId="38" fillId="0" borderId="0" xfId="0" applyNumberFormat="1" applyFont="1" applyAlignment="1">
      <alignment vertical="center"/>
    </xf>
    <xf numFmtId="0" fontId="31" fillId="5" borderId="0" xfId="0" applyFont="1" applyFill="1"/>
    <xf numFmtId="0" fontId="30" fillId="5" borderId="0" xfId="0" applyFont="1" applyFill="1"/>
    <xf numFmtId="0" fontId="31" fillId="0" borderId="0" xfId="0" applyFont="1" applyAlignment="1">
      <alignment vertical="center"/>
    </xf>
    <xf numFmtId="0" fontId="10" fillId="6" borderId="0" xfId="0" applyFont="1" applyFill="1"/>
    <xf numFmtId="0" fontId="35" fillId="2" borderId="0" xfId="0" applyFont="1" applyFill="1" applyAlignment="1">
      <alignment vertical="center"/>
    </xf>
    <xf numFmtId="0" fontId="30" fillId="6" borderId="0" xfId="0" applyFont="1" applyFill="1" applyAlignment="1">
      <alignment wrapText="1"/>
    </xf>
    <xf numFmtId="0" fontId="10" fillId="12" borderId="0" xfId="3" applyFont="1" applyFill="1" applyAlignment="1" applyProtection="1">
      <protection locked="0"/>
    </xf>
    <xf numFmtId="0" fontId="31" fillId="0" borderId="0" xfId="0" applyFont="1" applyProtection="1">
      <protection locked="0"/>
    </xf>
    <xf numFmtId="165" fontId="42" fillId="6" borderId="28" xfId="0" applyNumberFormat="1" applyFont="1" applyFill="1" applyBorder="1" applyAlignment="1" applyProtection="1">
      <alignment horizontal="right" vertical="center"/>
      <protection locked="0"/>
    </xf>
    <xf numFmtId="165" fontId="42" fillId="6" borderId="2" xfId="0" applyNumberFormat="1" applyFont="1" applyFill="1" applyBorder="1" applyAlignment="1">
      <alignment horizontal="right" vertical="center"/>
    </xf>
    <xf numFmtId="165" fontId="42" fillId="6" borderId="4" xfId="0" applyNumberFormat="1" applyFont="1" applyFill="1" applyBorder="1" applyAlignment="1">
      <alignment horizontal="right" vertical="center"/>
    </xf>
    <xf numFmtId="0" fontId="52" fillId="2" borderId="0" xfId="0" applyFont="1" applyFill="1"/>
    <xf numFmtId="168" fontId="25" fillId="0" borderId="0" xfId="1" applyNumberFormat="1" applyFont="1"/>
    <xf numFmtId="0" fontId="42" fillId="9" borderId="0" xfId="0" applyFont="1" applyFill="1"/>
    <xf numFmtId="170" fontId="10" fillId="0" borderId="0" xfId="1" applyNumberFormat="1" applyFont="1" applyFill="1" applyBorder="1" applyAlignment="1" applyProtection="1">
      <alignment horizontal="center" vertical="center"/>
      <protection hidden="1"/>
    </xf>
    <xf numFmtId="171" fontId="31" fillId="11" borderId="27" xfId="4" applyNumberFormat="1" applyFont="1" applyFill="1" applyBorder="1" applyAlignment="1" applyProtection="1">
      <alignment horizontal="right" vertical="center"/>
      <protection locked="0"/>
    </xf>
    <xf numFmtId="9" fontId="25" fillId="0" borderId="0" xfId="4" applyFont="1" applyProtection="1"/>
    <xf numFmtId="168" fontId="25" fillId="0" borderId="0" xfId="1" applyNumberFormat="1" applyFont="1" applyProtection="1"/>
    <xf numFmtId="171" fontId="25" fillId="0" borderId="0" xfId="4" applyNumberFormat="1" applyFont="1" applyProtection="1"/>
    <xf numFmtId="0" fontId="35" fillId="4" borderId="4" xfId="0" applyFont="1" applyFill="1" applyBorder="1" applyAlignment="1">
      <alignment horizontal="left" wrapText="1"/>
    </xf>
    <xf numFmtId="165" fontId="46" fillId="0" borderId="0" xfId="0" applyNumberFormat="1" applyFont="1" applyAlignment="1" applyProtection="1">
      <alignment horizontal="right" vertical="center"/>
      <protection locked="0"/>
    </xf>
    <xf numFmtId="3" fontId="41" fillId="4" borderId="0" xfId="0" applyNumberFormat="1" applyFont="1" applyFill="1" applyAlignment="1">
      <alignment horizontal="right"/>
    </xf>
    <xf numFmtId="4" fontId="41" fillId="4" borderId="0" xfId="0" applyNumberFormat="1" applyFont="1" applyFill="1" applyAlignment="1">
      <alignment horizontal="right"/>
    </xf>
    <xf numFmtId="0" fontId="1" fillId="12" borderId="0" xfId="0" applyFont="1" applyFill="1"/>
    <xf numFmtId="3" fontId="31" fillId="0" borderId="0" xfId="0" applyNumberFormat="1" applyFont="1" applyAlignment="1">
      <alignment horizontal="right" vertical="center"/>
    </xf>
    <xf numFmtId="0" fontId="53" fillId="0" borderId="0" xfId="0" applyFont="1"/>
    <xf numFmtId="166" fontId="31" fillId="10" borderId="55" xfId="0" applyNumberFormat="1" applyFont="1" applyFill="1" applyBorder="1" applyAlignment="1">
      <alignment horizontal="center" vertical="center"/>
    </xf>
    <xf numFmtId="0" fontId="33" fillId="3" borderId="0" xfId="0" applyFont="1" applyFill="1" applyAlignment="1">
      <alignment vertical="center" wrapText="1"/>
    </xf>
    <xf numFmtId="0" fontId="32" fillId="2" borderId="1" xfId="0" applyFont="1" applyFill="1" applyBorder="1" applyAlignment="1">
      <alignment horizontal="left"/>
    </xf>
    <xf numFmtId="0" fontId="35" fillId="4" borderId="11" xfId="0" applyFont="1" applyFill="1" applyBorder="1"/>
    <xf numFmtId="0" fontId="35" fillId="4" borderId="44" xfId="0" applyFont="1" applyFill="1" applyBorder="1"/>
    <xf numFmtId="0" fontId="41" fillId="4" borderId="0" xfId="0" quotePrefix="1" applyFont="1" applyFill="1" applyAlignment="1">
      <alignment horizontal="left"/>
    </xf>
    <xf numFmtId="0" fontId="41" fillId="4" borderId="27" xfId="0" quotePrefix="1" applyFont="1" applyFill="1" applyBorder="1" applyAlignment="1">
      <alignment horizontal="left"/>
    </xf>
    <xf numFmtId="0" fontId="47" fillId="5" borderId="28" xfId="0" applyFont="1" applyFill="1" applyBorder="1" applyAlignment="1">
      <alignment horizontal="center" vertical="center"/>
    </xf>
    <xf numFmtId="9" fontId="31" fillId="11" borderId="27" xfId="4" applyFont="1" applyFill="1" applyBorder="1" applyAlignment="1" applyProtection="1">
      <alignment horizontal="center" vertical="center"/>
      <protection locked="0"/>
    </xf>
    <xf numFmtId="0" fontId="10" fillId="0" borderId="0" xfId="3" applyFont="1" applyFill="1" applyAlignment="1" applyProtection="1">
      <protection locked="0"/>
    </xf>
    <xf numFmtId="9" fontId="31" fillId="0" borderId="0" xfId="0" applyNumberFormat="1" applyFont="1" applyAlignment="1">
      <alignment horizontal="center" vertical="center"/>
    </xf>
    <xf numFmtId="0" fontId="54" fillId="0" borderId="0" xfId="0" applyFont="1"/>
    <xf numFmtId="0" fontId="47" fillId="5" borderId="28" xfId="0" applyFont="1" applyFill="1" applyBorder="1" applyAlignment="1">
      <alignment vertical="center"/>
    </xf>
    <xf numFmtId="0" fontId="47" fillId="5" borderId="28" xfId="0" applyFont="1" applyFill="1" applyBorder="1" applyAlignment="1">
      <alignment horizontal="center"/>
    </xf>
    <xf numFmtId="0" fontId="47" fillId="5" borderId="56" xfId="0" applyFont="1" applyFill="1" applyBorder="1" applyAlignment="1">
      <alignment horizontal="center"/>
    </xf>
    <xf numFmtId="0" fontId="48" fillId="4" borderId="40" xfId="0" applyFont="1" applyFill="1" applyBorder="1" applyAlignment="1">
      <alignment horizontal="center" vertical="center"/>
    </xf>
    <xf numFmtId="43" fontId="41" fillId="4" borderId="0" xfId="1" applyFont="1" applyFill="1" applyBorder="1" applyAlignment="1" applyProtection="1">
      <alignment horizontal="right"/>
    </xf>
    <xf numFmtId="0" fontId="47" fillId="5" borderId="2" xfId="0" applyFont="1" applyFill="1" applyBorder="1" applyAlignment="1">
      <alignment vertical="center"/>
    </xf>
    <xf numFmtId="0" fontId="39" fillId="5" borderId="31" xfId="0" applyFont="1" applyFill="1" applyBorder="1" applyAlignment="1" applyProtection="1">
      <alignment vertical="center"/>
      <protection locked="0"/>
    </xf>
    <xf numFmtId="0" fontId="39" fillId="5" borderId="32" xfId="0" applyFont="1" applyFill="1" applyBorder="1" applyAlignment="1" applyProtection="1">
      <alignment vertical="center"/>
      <protection locked="0"/>
    </xf>
    <xf numFmtId="0" fontId="54" fillId="0" borderId="0" xfId="0" applyFont="1" applyProtection="1">
      <protection locked="0"/>
    </xf>
    <xf numFmtId="0" fontId="48" fillId="4" borderId="40" xfId="0" applyFont="1" applyFill="1" applyBorder="1" applyAlignment="1" applyProtection="1">
      <alignment horizontal="center" vertical="center"/>
      <protection locked="0"/>
    </xf>
    <xf numFmtId="9" fontId="41" fillId="4" borderId="27" xfId="0" applyNumberFormat="1" applyFont="1" applyFill="1" applyBorder="1" applyAlignment="1" applyProtection="1">
      <alignment horizontal="center"/>
      <protection locked="0"/>
    </xf>
    <xf numFmtId="0" fontId="35" fillId="4" borderId="57" xfId="0" applyFont="1" applyFill="1" applyBorder="1" applyAlignment="1">
      <alignment horizontal="left" vertical="center"/>
    </xf>
    <xf numFmtId="0" fontId="35" fillId="4" borderId="54" xfId="0" applyFont="1" applyFill="1" applyBorder="1" applyAlignment="1">
      <alignment horizontal="left" vertical="center"/>
    </xf>
    <xf numFmtId="0" fontId="32" fillId="6" borderId="0" xfId="0" applyFont="1" applyFill="1" applyAlignment="1">
      <alignment wrapText="1"/>
    </xf>
    <xf numFmtId="0" fontId="41" fillId="2" borderId="0" xfId="0" quotePrefix="1" applyFont="1" applyFill="1" applyAlignment="1">
      <alignment horizontal="center"/>
    </xf>
    <xf numFmtId="0" fontId="41" fillId="2" borderId="58" xfId="0" applyFont="1" applyFill="1" applyBorder="1"/>
    <xf numFmtId="0" fontId="32" fillId="0" borderId="0" xfId="0" applyFont="1" applyAlignment="1">
      <alignment wrapText="1"/>
    </xf>
    <xf numFmtId="0" fontId="32" fillId="0" borderId="0" xfId="0" applyFont="1" applyAlignment="1">
      <alignment horizontal="left" vertical="top" wrapText="1"/>
    </xf>
    <xf numFmtId="0" fontId="32" fillId="0" borderId="0" xfId="0" applyFont="1"/>
    <xf numFmtId="1" fontId="43" fillId="0" borderId="0" xfId="0" applyNumberFormat="1" applyFont="1"/>
    <xf numFmtId="1" fontId="32" fillId="0" borderId="0" xfId="0" applyNumberFormat="1" applyFont="1" applyAlignment="1">
      <alignment horizontal="right"/>
    </xf>
    <xf numFmtId="165" fontId="42" fillId="6" borderId="27" xfId="0" applyNumberFormat="1" applyFont="1" applyFill="1" applyBorder="1" applyAlignment="1" applyProtection="1">
      <alignment horizontal="right" vertical="center"/>
      <protection hidden="1"/>
    </xf>
    <xf numFmtId="165" fontId="42" fillId="6" borderId="4" xfId="0" applyNumberFormat="1" applyFont="1" applyFill="1" applyBorder="1" applyAlignment="1" applyProtection="1">
      <alignment horizontal="right" vertical="center"/>
      <protection hidden="1"/>
    </xf>
    <xf numFmtId="49" fontId="44" fillId="0" borderId="41" xfId="0" applyNumberFormat="1" applyFont="1" applyBorder="1" applyAlignment="1">
      <alignment horizontal="right" vertical="center"/>
    </xf>
    <xf numFmtId="165" fontId="31" fillId="0" borderId="0" xfId="0" applyNumberFormat="1" applyFont="1" applyAlignment="1">
      <alignment horizontal="left" vertical="center" wrapText="1"/>
    </xf>
    <xf numFmtId="169" fontId="55" fillId="0" borderId="0" xfId="3" applyNumberFormat="1" applyFont="1" applyFill="1" applyBorder="1" applyAlignment="1" applyProtection="1">
      <protection locked="0"/>
    </xf>
    <xf numFmtId="49" fontId="56" fillId="0" borderId="0" xfId="3" applyNumberFormat="1" applyFont="1" applyFill="1" applyBorder="1" applyAlignment="1" applyProtection="1">
      <alignment horizontal="center"/>
    </xf>
    <xf numFmtId="169" fontId="55" fillId="0" borderId="0" xfId="3" applyNumberFormat="1" applyFont="1" applyFill="1" applyBorder="1" applyAlignment="1" applyProtection="1"/>
    <xf numFmtId="168" fontId="31" fillId="10" borderId="59" xfId="1" applyNumberFormat="1" applyFont="1" applyFill="1" applyBorder="1" applyAlignment="1" applyProtection="1">
      <alignment horizontal="center" vertical="center"/>
    </xf>
    <xf numFmtId="165" fontId="35" fillId="0" borderId="0" xfId="0" applyNumberFormat="1" applyFont="1" applyAlignment="1">
      <alignment horizontal="right" vertical="center"/>
    </xf>
    <xf numFmtId="165" fontId="31" fillId="0" borderId="29" xfId="0" applyNumberFormat="1" applyFont="1" applyBorder="1" applyAlignment="1">
      <alignment horizontal="right" vertical="center"/>
    </xf>
    <xf numFmtId="165" fontId="35" fillId="0" borderId="29" xfId="0" applyNumberFormat="1" applyFont="1" applyBorder="1" applyAlignment="1">
      <alignment horizontal="right" vertical="center"/>
    </xf>
    <xf numFmtId="165" fontId="31" fillId="0" borderId="29" xfId="0" applyNumberFormat="1" applyFont="1" applyBorder="1" applyAlignment="1">
      <alignment horizontal="center" vertical="center"/>
    </xf>
    <xf numFmtId="3" fontId="31" fillId="11" borderId="60" xfId="0" applyNumberFormat="1" applyFont="1" applyFill="1" applyBorder="1" applyAlignment="1" applyProtection="1">
      <alignment horizontal="right" vertical="center"/>
      <protection locked="0"/>
    </xf>
    <xf numFmtId="166" fontId="31" fillId="10" borderId="61" xfId="0" applyNumberFormat="1" applyFont="1" applyFill="1" applyBorder="1" applyAlignment="1">
      <alignment horizontal="center" vertical="center"/>
    </xf>
    <xf numFmtId="3" fontId="31" fillId="0" borderId="0" xfId="0" applyNumberFormat="1" applyFont="1" applyAlignment="1">
      <alignment horizontal="center" vertical="center"/>
    </xf>
    <xf numFmtId="3" fontId="31" fillId="11" borderId="56" xfId="0" applyNumberFormat="1" applyFont="1" applyFill="1" applyBorder="1" applyAlignment="1" applyProtection="1">
      <alignment horizontal="center" vertical="center"/>
      <protection locked="0"/>
    </xf>
    <xf numFmtId="1" fontId="32" fillId="2" borderId="1" xfId="0" applyNumberFormat="1" applyFont="1" applyFill="1" applyBorder="1" applyAlignment="1" applyProtection="1">
      <alignment horizontal="right"/>
      <protection locked="0"/>
    </xf>
    <xf numFmtId="165" fontId="35" fillId="0" borderId="29" xfId="0" applyNumberFormat="1" applyFont="1" applyBorder="1" applyAlignment="1">
      <alignment horizontal="center" vertical="center"/>
    </xf>
    <xf numFmtId="165" fontId="35" fillId="0" borderId="27" xfId="0" applyNumberFormat="1" applyFont="1" applyBorder="1" applyAlignment="1">
      <alignment horizontal="right" vertical="center"/>
    </xf>
    <xf numFmtId="9" fontId="35" fillId="4" borderId="13" xfId="4" applyFont="1" applyFill="1" applyBorder="1" applyAlignment="1" applyProtection="1"/>
    <xf numFmtId="172" fontId="32" fillId="2" borderId="38" xfId="0" applyNumberFormat="1" applyFont="1" applyFill="1" applyBorder="1" applyAlignment="1">
      <alignment horizontal="right"/>
    </xf>
    <xf numFmtId="164" fontId="32" fillId="2" borderId="38" xfId="0" applyNumberFormat="1" applyFont="1" applyFill="1" applyBorder="1" applyAlignment="1">
      <alignment horizontal="right"/>
    </xf>
    <xf numFmtId="168" fontId="32" fillId="2" borderId="38" xfId="1" applyNumberFormat="1" applyFont="1" applyFill="1" applyBorder="1" applyAlignment="1" applyProtection="1">
      <alignment horizontal="right"/>
    </xf>
    <xf numFmtId="9" fontId="35" fillId="4" borderId="44" xfId="4" applyFont="1" applyFill="1" applyBorder="1" applyAlignment="1" applyProtection="1"/>
    <xf numFmtId="0" fontId="47" fillId="5" borderId="43" xfId="0" applyFont="1" applyFill="1" applyBorder="1" applyAlignment="1">
      <alignment horizontal="center" vertical="center"/>
    </xf>
    <xf numFmtId="3" fontId="31" fillId="11" borderId="30" xfId="0" applyNumberFormat="1" applyFont="1" applyFill="1" applyBorder="1" applyAlignment="1" applyProtection="1">
      <alignment horizontal="center" vertical="center"/>
      <protection locked="0"/>
    </xf>
    <xf numFmtId="165" fontId="35" fillId="0" borderId="0" xfId="0" applyNumberFormat="1" applyFont="1" applyAlignment="1">
      <alignment horizontal="center" vertical="center"/>
    </xf>
    <xf numFmtId="165" fontId="31" fillId="6" borderId="0" xfId="0" applyNumberFormat="1" applyFont="1" applyFill="1" applyAlignment="1">
      <alignment horizontal="left" vertical="center" wrapText="1"/>
    </xf>
    <xf numFmtId="165" fontId="31" fillId="6" borderId="0" xfId="0" applyNumberFormat="1" applyFont="1" applyFill="1" applyAlignment="1">
      <alignment horizontal="left" vertical="center"/>
    </xf>
    <xf numFmtId="0" fontId="47" fillId="5" borderId="56" xfId="0" applyFont="1" applyFill="1" applyBorder="1" applyAlignment="1" applyProtection="1">
      <alignment horizontal="center" vertical="center"/>
      <protection locked="0"/>
    </xf>
    <xf numFmtId="165" fontId="35" fillId="0" borderId="0" xfId="0" applyNumberFormat="1" applyFont="1" applyAlignment="1" applyProtection="1">
      <alignment horizontal="right" vertical="center"/>
      <protection hidden="1"/>
    </xf>
    <xf numFmtId="165" fontId="31" fillId="6" borderId="0" xfId="0" applyNumberFormat="1" applyFont="1" applyFill="1" applyAlignment="1" applyProtection="1">
      <alignment horizontal="right" vertical="center"/>
      <protection hidden="1"/>
    </xf>
    <xf numFmtId="168" fontId="31" fillId="0" borderId="27" xfId="1" applyNumberFormat="1" applyFont="1" applyFill="1" applyBorder="1" applyAlignment="1" applyProtection="1">
      <alignment horizontal="center" vertical="center"/>
    </xf>
    <xf numFmtId="168" fontId="31" fillId="11" borderId="27" xfId="1" applyNumberFormat="1" applyFont="1" applyFill="1" applyBorder="1" applyAlignment="1" applyProtection="1">
      <alignment horizontal="right" vertical="center"/>
      <protection locked="0"/>
    </xf>
    <xf numFmtId="44" fontId="10" fillId="11" borderId="62" xfId="2" applyFont="1" applyFill="1" applyBorder="1" applyAlignment="1" applyProtection="1">
      <alignment horizontal="center" vertical="center"/>
      <protection locked="0"/>
    </xf>
    <xf numFmtId="4" fontId="0" fillId="0" borderId="0" xfId="0" applyNumberFormat="1"/>
    <xf numFmtId="4" fontId="65" fillId="14" borderId="0" xfId="0" applyNumberFormat="1" applyFont="1" applyFill="1"/>
    <xf numFmtId="4" fontId="31" fillId="0" borderId="0" xfId="0" applyNumberFormat="1" applyFont="1" applyAlignment="1">
      <alignment horizontal="center" vertical="center"/>
    </xf>
    <xf numFmtId="0" fontId="66" fillId="15" borderId="0" xfId="0" applyFont="1" applyFill="1"/>
    <xf numFmtId="0" fontId="67" fillId="15" borderId="0" xfId="0" applyFont="1" applyFill="1"/>
    <xf numFmtId="0" fontId="0" fillId="16" borderId="0" xfId="0" applyFill="1"/>
    <xf numFmtId="0" fontId="27" fillId="7" borderId="0" xfId="0" applyFont="1" applyFill="1"/>
    <xf numFmtId="165" fontId="0" fillId="0" borderId="0" xfId="0" applyNumberFormat="1"/>
    <xf numFmtId="165" fontId="0" fillId="16" borderId="0" xfId="0" applyNumberFormat="1" applyFill="1"/>
    <xf numFmtId="165" fontId="27" fillId="7" borderId="0" xfId="0" applyNumberFormat="1" applyFont="1" applyFill="1"/>
    <xf numFmtId="165" fontId="0" fillId="17" borderId="0" xfId="0" applyNumberFormat="1" applyFill="1"/>
    <xf numFmtId="173" fontId="0" fillId="0" borderId="0" xfId="0" applyNumberFormat="1"/>
    <xf numFmtId="166" fontId="0" fillId="0" borderId="0" xfId="0" applyNumberFormat="1"/>
    <xf numFmtId="0" fontId="30" fillId="0" borderId="0" xfId="0" applyFont="1" applyAlignment="1">
      <alignment horizontal="left" vertical="top"/>
    </xf>
    <xf numFmtId="0" fontId="31" fillId="0" borderId="0" xfId="0" applyFont="1" applyAlignment="1">
      <alignment horizontal="left" vertical="top" wrapText="1"/>
    </xf>
    <xf numFmtId="0" fontId="0" fillId="0" borderId="0" xfId="0" applyAlignment="1">
      <alignment horizontal="center"/>
    </xf>
    <xf numFmtId="0" fontId="33" fillId="3" borderId="0" xfId="0" applyFont="1" applyFill="1" applyAlignment="1">
      <alignment horizontal="left" vertical="center" wrapText="1"/>
    </xf>
    <xf numFmtId="165" fontId="31" fillId="0" borderId="0" xfId="0" applyNumberFormat="1" applyFont="1" applyAlignment="1">
      <alignment horizontal="center" vertical="center" wrapText="1"/>
    </xf>
    <xf numFmtId="0" fontId="39" fillId="5" borderId="0" xfId="0" applyFont="1" applyFill="1" applyAlignment="1">
      <alignment vertical="center"/>
    </xf>
    <xf numFmtId="0" fontId="39" fillId="5" borderId="31" xfId="0" applyFont="1" applyFill="1" applyBorder="1" applyAlignment="1">
      <alignment vertical="center"/>
    </xf>
    <xf numFmtId="0" fontId="39" fillId="5" borderId="32" xfId="0" applyFont="1" applyFill="1" applyBorder="1" applyAlignment="1">
      <alignment vertical="center"/>
    </xf>
    <xf numFmtId="0" fontId="31" fillId="4" borderId="48" xfId="0" applyFont="1" applyFill="1" applyBorder="1" applyAlignment="1">
      <alignment horizontal="left"/>
    </xf>
    <xf numFmtId="0" fontId="31" fillId="4" borderId="0" xfId="0" applyFont="1" applyFill="1" applyAlignment="1">
      <alignment horizontal="left"/>
    </xf>
    <xf numFmtId="0" fontId="0" fillId="0" borderId="57" xfId="0" applyBorder="1"/>
    <xf numFmtId="0" fontId="35" fillId="4" borderId="13" xfId="0" applyFont="1" applyFill="1" applyBorder="1"/>
    <xf numFmtId="0" fontId="32" fillId="2" borderId="19" xfId="0" applyFont="1" applyFill="1" applyBorder="1" applyAlignment="1">
      <alignment horizontal="left"/>
    </xf>
    <xf numFmtId="0" fontId="0" fillId="3" borderId="0" xfId="0" applyFill="1"/>
    <xf numFmtId="49" fontId="32" fillId="2" borderId="0" xfId="0" applyNumberFormat="1" applyFont="1" applyFill="1" applyAlignment="1">
      <alignment horizontal="right"/>
    </xf>
    <xf numFmtId="0" fontId="34" fillId="5" borderId="54"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0" fontId="0" fillId="6" borderId="2" xfId="0" applyFill="1" applyBorder="1" applyAlignment="1">
      <alignment horizontal="center"/>
    </xf>
    <xf numFmtId="0" fontId="47" fillId="5" borderId="56" xfId="0" applyFont="1" applyFill="1" applyBorder="1" applyAlignment="1">
      <alignment horizontal="center" vertical="center"/>
    </xf>
    <xf numFmtId="0" fontId="1" fillId="0" borderId="0" xfId="0" applyFont="1" applyAlignment="1">
      <alignment horizontal="left" vertical="top" wrapText="1"/>
    </xf>
    <xf numFmtId="0" fontId="30" fillId="0" borderId="0" xfId="0" applyFont="1" applyAlignment="1">
      <alignment horizontal="left" vertical="top"/>
    </xf>
    <xf numFmtId="0" fontId="1" fillId="6" borderId="0" xfId="0" applyFont="1" applyFill="1" applyAlignment="1">
      <alignment horizontal="left" vertical="top" wrapText="1" indent="2" readingOrder="1"/>
    </xf>
    <xf numFmtId="0" fontId="31" fillId="6" borderId="0" xfId="0" applyFont="1" applyFill="1" applyAlignment="1">
      <alignment horizontal="left" vertical="top" wrapText="1" indent="2" readingOrder="1"/>
    </xf>
    <xf numFmtId="0" fontId="31" fillId="0" borderId="0" xfId="0" applyFont="1" applyAlignment="1">
      <alignment horizontal="left" vertical="top" wrapText="1"/>
    </xf>
    <xf numFmtId="0" fontId="31" fillId="2" borderId="0" xfId="0" applyFont="1" applyFill="1" applyAlignment="1">
      <alignment horizontal="left" vertical="top" wrapText="1"/>
    </xf>
    <xf numFmtId="0" fontId="31" fillId="0" borderId="0" xfId="0" applyFont="1" applyAlignment="1">
      <alignment horizontal="left" vertical="top"/>
    </xf>
    <xf numFmtId="0" fontId="0" fillId="0" borderId="0" xfId="0" applyAlignment="1">
      <alignment horizontal="center"/>
    </xf>
    <xf numFmtId="0" fontId="30" fillId="2" borderId="48" xfId="0" applyFont="1" applyFill="1" applyBorder="1" applyAlignment="1">
      <alignment horizontal="left"/>
    </xf>
    <xf numFmtId="0" fontId="30" fillId="2" borderId="0" xfId="0" applyFont="1" applyFill="1" applyAlignment="1">
      <alignment horizontal="left"/>
    </xf>
    <xf numFmtId="0" fontId="52" fillId="2" borderId="65" xfId="0" applyFont="1" applyFill="1" applyBorder="1" applyAlignment="1">
      <alignment horizontal="center"/>
    </xf>
    <xf numFmtId="0" fontId="52" fillId="2" borderId="0" xfId="0" applyFont="1" applyFill="1" applyAlignment="1">
      <alignment horizontal="center"/>
    </xf>
    <xf numFmtId="0" fontId="30" fillId="2" borderId="65" xfId="0" applyFont="1" applyFill="1" applyBorder="1" applyAlignment="1">
      <alignment horizontal="left"/>
    </xf>
    <xf numFmtId="0" fontId="52" fillId="2" borderId="48" xfId="0" applyFont="1" applyFill="1" applyBorder="1" applyAlignment="1">
      <alignment horizontal="center" vertical="center"/>
    </xf>
    <xf numFmtId="0" fontId="52" fillId="2" borderId="0" xfId="0" applyFont="1" applyFill="1" applyAlignment="1">
      <alignment horizontal="center" vertical="center"/>
    </xf>
    <xf numFmtId="0" fontId="33" fillId="3" borderId="0" xfId="0" applyFont="1" applyFill="1" applyAlignment="1">
      <alignment horizontal="left" vertical="center" wrapText="1"/>
    </xf>
    <xf numFmtId="165" fontId="31" fillId="0" borderId="0" xfId="0" applyNumberFormat="1" applyFont="1" applyAlignment="1">
      <alignment horizontal="center" vertical="center" wrapText="1"/>
    </xf>
    <xf numFmtId="0" fontId="39" fillId="5" borderId="63" xfId="0" applyFont="1" applyFill="1" applyBorder="1" applyAlignment="1">
      <alignment vertical="center"/>
    </xf>
    <xf numFmtId="0" fontId="39" fillId="5" borderId="0" xfId="0" applyFont="1" applyFill="1" applyAlignment="1">
      <alignment vertical="center"/>
    </xf>
    <xf numFmtId="0" fontId="22" fillId="0" borderId="0" xfId="0" applyFont="1" applyAlignment="1">
      <alignment horizontal="right" vertical="top"/>
    </xf>
    <xf numFmtId="0" fontId="19" fillId="0" borderId="0" xfId="0" applyFont="1" applyAlignment="1">
      <alignment horizontal="right" vertical="top"/>
    </xf>
    <xf numFmtId="0" fontId="52" fillId="2" borderId="64" xfId="0" applyFont="1" applyFill="1" applyBorder="1" applyAlignment="1">
      <alignment horizontal="left" vertical="center" wrapText="1"/>
    </xf>
    <xf numFmtId="0" fontId="52" fillId="2" borderId="38" xfId="0" applyFont="1" applyFill="1" applyBorder="1" applyAlignment="1">
      <alignment horizontal="left" vertical="center" wrapText="1"/>
    </xf>
    <xf numFmtId="0" fontId="35" fillId="4" borderId="4" xfId="0" applyFont="1" applyFill="1" applyBorder="1" applyAlignment="1">
      <alignment horizontal="left" vertical="center"/>
    </xf>
    <xf numFmtId="0" fontId="35" fillId="4" borderId="2" xfId="0" applyFont="1" applyFill="1" applyBorder="1" applyAlignment="1">
      <alignment horizontal="left" vertical="center"/>
    </xf>
    <xf numFmtId="0" fontId="57" fillId="2" borderId="0" xfId="3" applyFont="1" applyFill="1" applyBorder="1" applyAlignment="1" applyProtection="1">
      <alignment horizontal="center" vertical="center" wrapText="1"/>
      <protection locked="0"/>
    </xf>
    <xf numFmtId="0" fontId="39" fillId="5" borderId="31" xfId="0" applyFont="1" applyFill="1" applyBorder="1" applyAlignment="1">
      <alignment vertical="center"/>
    </xf>
    <xf numFmtId="0" fontId="39" fillId="5" borderId="32" xfId="0" applyFont="1" applyFill="1" applyBorder="1" applyAlignment="1">
      <alignment vertical="center"/>
    </xf>
    <xf numFmtId="0" fontId="39" fillId="5" borderId="72" xfId="0" applyFont="1" applyFill="1" applyBorder="1" applyAlignment="1">
      <alignment vertical="center"/>
    </xf>
    <xf numFmtId="165" fontId="41" fillId="0" borderId="4" xfId="0" applyNumberFormat="1" applyFont="1" applyBorder="1" applyAlignment="1">
      <alignment horizontal="right" indent="1"/>
    </xf>
    <xf numFmtId="165" fontId="41" fillId="0" borderId="27" xfId="0" applyNumberFormat="1" applyFont="1" applyBorder="1" applyAlignment="1">
      <alignment horizontal="right" indent="1"/>
    </xf>
    <xf numFmtId="0" fontId="35" fillId="9" borderId="4" xfId="0" applyFont="1" applyFill="1" applyBorder="1" applyAlignment="1">
      <alignment horizontal="left"/>
    </xf>
    <xf numFmtId="0" fontId="35" fillId="9" borderId="2" xfId="0" applyFont="1" applyFill="1" applyBorder="1" applyAlignment="1">
      <alignment horizontal="left"/>
    </xf>
    <xf numFmtId="165" fontId="35" fillId="9" borderId="2" xfId="0" applyNumberFormat="1" applyFont="1" applyFill="1" applyBorder="1" applyAlignment="1" applyProtection="1">
      <alignment horizontal="right" indent="8"/>
      <protection hidden="1"/>
    </xf>
    <xf numFmtId="166" fontId="32" fillId="9" borderId="2" xfId="0" applyNumberFormat="1" applyFont="1" applyFill="1" applyBorder="1" applyAlignment="1" applyProtection="1">
      <alignment horizontal="right" indent="1"/>
      <protection hidden="1"/>
    </xf>
    <xf numFmtId="166" fontId="41" fillId="0" borderId="4" xfId="0" applyNumberFormat="1" applyFont="1" applyBorder="1" applyAlignment="1">
      <alignment horizontal="right" indent="1"/>
    </xf>
    <xf numFmtId="166" fontId="41" fillId="0" borderId="2" xfId="0" applyNumberFormat="1" applyFont="1" applyBorder="1" applyAlignment="1">
      <alignment horizontal="right" indent="1"/>
    </xf>
    <xf numFmtId="165" fontId="41" fillId="0" borderId="2" xfId="0" applyNumberFormat="1" applyFont="1" applyBorder="1" applyAlignment="1">
      <alignment horizontal="right" indent="1"/>
    </xf>
    <xf numFmtId="165" fontId="31" fillId="0" borderId="4" xfId="0" applyNumberFormat="1" applyFont="1" applyBorder="1" applyAlignment="1" applyProtection="1">
      <alignment horizontal="right" indent="8"/>
      <protection locked="0"/>
    </xf>
    <xf numFmtId="165" fontId="31" fillId="0" borderId="2" xfId="0" applyNumberFormat="1" applyFont="1" applyBorder="1" applyAlignment="1" applyProtection="1">
      <alignment horizontal="right" indent="8"/>
      <protection locked="0"/>
    </xf>
    <xf numFmtId="0" fontId="31" fillId="4" borderId="11" xfId="0" applyFont="1" applyFill="1" applyBorder="1" applyAlignment="1">
      <alignment horizontal="left"/>
    </xf>
    <xf numFmtId="0" fontId="31" fillId="4" borderId="13" xfId="0" applyFont="1" applyFill="1" applyBorder="1" applyAlignment="1">
      <alignment horizontal="left"/>
    </xf>
    <xf numFmtId="0" fontId="31" fillId="4" borderId="44" xfId="0" applyFont="1" applyFill="1" applyBorder="1" applyAlignment="1">
      <alignment horizontal="left"/>
    </xf>
    <xf numFmtId="0" fontId="31" fillId="4" borderId="48" xfId="0" applyFont="1" applyFill="1" applyBorder="1" applyAlignment="1">
      <alignment horizontal="left"/>
    </xf>
    <xf numFmtId="0" fontId="31" fillId="4" borderId="0" xfId="0" applyFont="1" applyFill="1" applyAlignment="1">
      <alignment horizontal="left"/>
    </xf>
    <xf numFmtId="2" fontId="41" fillId="4" borderId="1" xfId="0" applyNumberFormat="1" applyFont="1" applyFill="1" applyBorder="1" applyAlignment="1">
      <alignment horizontal="center"/>
    </xf>
    <xf numFmtId="165" fontId="31" fillId="0" borderId="4" xfId="0" applyNumberFormat="1" applyFont="1" applyBorder="1" applyAlignment="1">
      <alignment horizontal="right" indent="8"/>
    </xf>
    <xf numFmtId="165" fontId="31" fillId="0" borderId="2" xfId="0" applyNumberFormat="1" applyFont="1" applyBorder="1" applyAlignment="1">
      <alignment horizontal="right" indent="8"/>
    </xf>
    <xf numFmtId="165" fontId="31" fillId="0" borderId="27" xfId="0" applyNumberFormat="1" applyFont="1" applyBorder="1" applyAlignment="1">
      <alignment horizontal="right" indent="8"/>
    </xf>
    <xf numFmtId="3" fontId="41" fillId="4" borderId="1" xfId="0" applyNumberFormat="1" applyFont="1" applyFill="1" applyBorder="1" applyAlignment="1">
      <alignment horizontal="center"/>
    </xf>
    <xf numFmtId="0" fontId="32" fillId="2" borderId="19" xfId="0" applyFont="1" applyFill="1" applyBorder="1" applyAlignment="1" applyProtection="1">
      <alignment horizontal="left"/>
      <protection locked="0"/>
    </xf>
    <xf numFmtId="0" fontId="32" fillId="2" borderId="0" xfId="0" applyFont="1" applyFill="1" applyAlignment="1">
      <alignment horizontal="center"/>
    </xf>
    <xf numFmtId="3" fontId="3" fillId="2" borderId="1" xfId="0" applyNumberFormat="1" applyFont="1" applyFill="1" applyBorder="1" applyAlignment="1">
      <alignment horizontal="right"/>
    </xf>
    <xf numFmtId="1" fontId="43" fillId="2" borderId="19" xfId="0" applyNumberFormat="1" applyFont="1" applyFill="1" applyBorder="1" applyAlignment="1" applyProtection="1">
      <alignment horizontal="right"/>
      <protection locked="0" hidden="1"/>
    </xf>
    <xf numFmtId="0" fontId="58" fillId="6" borderId="4" xfId="3" applyFont="1" applyFill="1" applyBorder="1" applyAlignment="1" applyProtection="1">
      <alignment horizontal="left" vertical="center"/>
      <protection locked="0"/>
    </xf>
    <xf numFmtId="0" fontId="58" fillId="6" borderId="2" xfId="3" applyFont="1" applyFill="1" applyBorder="1" applyAlignment="1" applyProtection="1">
      <alignment horizontal="left" vertical="center"/>
      <protection locked="0"/>
    </xf>
    <xf numFmtId="0" fontId="35" fillId="9" borderId="4" xfId="0" applyFont="1" applyFill="1" applyBorder="1" applyAlignment="1">
      <alignment horizontal="left" vertical="center"/>
    </xf>
    <xf numFmtId="0" fontId="35" fillId="9" borderId="2" xfId="0" applyFont="1" applyFill="1" applyBorder="1" applyAlignment="1">
      <alignment horizontal="left" vertical="center"/>
    </xf>
    <xf numFmtId="0" fontId="35" fillId="9" borderId="27" xfId="0" applyFont="1" applyFill="1" applyBorder="1" applyAlignment="1">
      <alignment horizontal="left" vertical="center"/>
    </xf>
    <xf numFmtId="165" fontId="35" fillId="9" borderId="11" xfId="0" applyNumberFormat="1" applyFont="1" applyFill="1" applyBorder="1" applyAlignment="1" applyProtection="1">
      <alignment horizontal="right" vertical="center" indent="8"/>
      <protection hidden="1"/>
    </xf>
    <xf numFmtId="165" fontId="35" fillId="9" borderId="13" xfId="0" applyNumberFormat="1" applyFont="1" applyFill="1" applyBorder="1" applyAlignment="1" applyProtection="1">
      <alignment horizontal="right" vertical="center" indent="8"/>
      <protection hidden="1"/>
    </xf>
    <xf numFmtId="165" fontId="35" fillId="9" borderId="44" xfId="0" applyNumberFormat="1" applyFont="1" applyFill="1" applyBorder="1" applyAlignment="1" applyProtection="1">
      <alignment horizontal="right" vertical="center" indent="8"/>
      <protection hidden="1"/>
    </xf>
    <xf numFmtId="166" fontId="32" fillId="9" borderId="11" xfId="0" applyNumberFormat="1" applyFont="1" applyFill="1" applyBorder="1" applyAlignment="1" applyProtection="1">
      <alignment horizontal="right" vertical="center" indent="1"/>
      <protection hidden="1"/>
    </xf>
    <xf numFmtId="166" fontId="32" fillId="9" borderId="13" xfId="0" applyNumberFormat="1" applyFont="1" applyFill="1" applyBorder="1" applyAlignment="1" applyProtection="1">
      <alignment horizontal="right" vertical="center" indent="1"/>
      <protection hidden="1"/>
    </xf>
    <xf numFmtId="166" fontId="32" fillId="9" borderId="44" xfId="0" applyNumberFormat="1" applyFont="1" applyFill="1" applyBorder="1" applyAlignment="1" applyProtection="1">
      <alignment horizontal="right" vertical="center" indent="1"/>
      <protection hidden="1"/>
    </xf>
    <xf numFmtId="165" fontId="32" fillId="9" borderId="11" xfId="0" applyNumberFormat="1" applyFont="1" applyFill="1" applyBorder="1" applyAlignment="1" applyProtection="1">
      <alignment horizontal="right" vertical="center" indent="1"/>
      <protection hidden="1"/>
    </xf>
    <xf numFmtId="165" fontId="32" fillId="9" borderId="13" xfId="0" applyNumberFormat="1" applyFont="1" applyFill="1" applyBorder="1" applyAlignment="1" applyProtection="1">
      <alignment horizontal="right" vertical="center" indent="1"/>
      <protection hidden="1"/>
    </xf>
    <xf numFmtId="165" fontId="32" fillId="9" borderId="44" xfId="0" applyNumberFormat="1" applyFont="1" applyFill="1" applyBorder="1" applyAlignment="1" applyProtection="1">
      <alignment horizontal="right" vertical="center" indent="1"/>
      <protection hidden="1"/>
    </xf>
    <xf numFmtId="0" fontId="31" fillId="4" borderId="29" xfId="0" applyFont="1" applyFill="1" applyBorder="1" applyAlignment="1">
      <alignment horizontal="left"/>
    </xf>
    <xf numFmtId="0" fontId="35" fillId="4" borderId="29" xfId="0" applyFont="1" applyFill="1" applyBorder="1" applyAlignment="1">
      <alignment horizontal="left"/>
    </xf>
    <xf numFmtId="165" fontId="31" fillId="0" borderId="29" xfId="0" applyNumberFormat="1" applyFont="1" applyBorder="1" applyAlignment="1" applyProtection="1">
      <alignment horizontal="right" indent="8"/>
      <protection locked="0"/>
    </xf>
    <xf numFmtId="0" fontId="0" fillId="0" borderId="57" xfId="0" applyBorder="1"/>
    <xf numFmtId="166" fontId="41" fillId="0" borderId="29" xfId="0" applyNumberFormat="1" applyFont="1" applyBorder="1" applyAlignment="1" applyProtection="1">
      <alignment horizontal="right" indent="1"/>
      <protection hidden="1"/>
    </xf>
    <xf numFmtId="165" fontId="41" fillId="0" borderId="29" xfId="0" applyNumberFormat="1" applyFont="1" applyBorder="1" applyAlignment="1" applyProtection="1">
      <alignment horizontal="right" indent="1"/>
      <protection hidden="1"/>
    </xf>
    <xf numFmtId="0" fontId="35" fillId="9" borderId="29" xfId="0" applyFont="1" applyFill="1" applyBorder="1" applyAlignment="1">
      <alignment horizontal="left" vertical="center"/>
    </xf>
    <xf numFmtId="165" fontId="35" fillId="9" borderId="29" xfId="0" applyNumberFormat="1" applyFont="1" applyFill="1" applyBorder="1" applyAlignment="1" applyProtection="1">
      <alignment horizontal="right" indent="8"/>
      <protection hidden="1"/>
    </xf>
    <xf numFmtId="166" fontId="32" fillId="9" borderId="29" xfId="0" applyNumberFormat="1" applyFont="1" applyFill="1" applyBorder="1" applyAlignment="1" applyProtection="1">
      <alignment horizontal="right" indent="1"/>
      <protection hidden="1"/>
    </xf>
    <xf numFmtId="165" fontId="32" fillId="9" borderId="29" xfId="0" applyNumberFormat="1" applyFont="1" applyFill="1" applyBorder="1" applyAlignment="1" applyProtection="1">
      <alignment horizontal="right" indent="1"/>
      <protection hidden="1"/>
    </xf>
    <xf numFmtId="0" fontId="31" fillId="4" borderId="4" xfId="0" applyFont="1" applyFill="1" applyBorder="1" applyAlignment="1">
      <alignment horizontal="left"/>
    </xf>
    <xf numFmtId="0" fontId="31" fillId="4" borderId="2" xfId="0" applyFont="1" applyFill="1" applyBorder="1" applyAlignment="1">
      <alignment horizontal="left"/>
    </xf>
    <xf numFmtId="0" fontId="31" fillId="4" borderId="27" xfId="0" applyFont="1" applyFill="1" applyBorder="1" applyAlignment="1">
      <alignment horizontal="left"/>
    </xf>
    <xf numFmtId="165" fontId="31" fillId="0" borderId="27" xfId="0" applyNumberFormat="1" applyFont="1" applyBorder="1" applyAlignment="1" applyProtection="1">
      <alignment horizontal="right" indent="8"/>
      <protection locked="0"/>
    </xf>
    <xf numFmtId="0" fontId="35" fillId="9" borderId="29" xfId="0" applyFont="1" applyFill="1" applyBorder="1" applyAlignment="1">
      <alignment horizontal="left"/>
    </xf>
    <xf numFmtId="165" fontId="35" fillId="9" borderId="29" xfId="0" applyNumberFormat="1" applyFont="1" applyFill="1" applyBorder="1" applyAlignment="1">
      <alignment horizontal="right" indent="8"/>
    </xf>
    <xf numFmtId="3" fontId="41" fillId="4" borderId="71" xfId="0" applyNumberFormat="1" applyFont="1" applyFill="1" applyBorder="1" applyAlignment="1">
      <alignment horizontal="center"/>
    </xf>
    <xf numFmtId="2" fontId="41" fillId="4" borderId="19" xfId="0" applyNumberFormat="1" applyFont="1" applyFill="1" applyBorder="1" applyAlignment="1">
      <alignment horizontal="center"/>
    </xf>
    <xf numFmtId="0" fontId="58" fillId="4" borderId="4" xfId="3" applyFont="1" applyFill="1" applyBorder="1" applyAlignment="1" applyProtection="1">
      <alignment horizontal="left"/>
      <protection locked="0"/>
    </xf>
    <xf numFmtId="0" fontId="58" fillId="4" borderId="2" xfId="3" applyFont="1" applyFill="1" applyBorder="1" applyAlignment="1" applyProtection="1">
      <alignment horizontal="left"/>
      <protection locked="0"/>
    </xf>
    <xf numFmtId="0" fontId="58" fillId="4" borderId="13" xfId="3" applyFont="1" applyFill="1" applyBorder="1" applyAlignment="1" applyProtection="1">
      <alignment horizontal="left"/>
      <protection locked="0"/>
    </xf>
    <xf numFmtId="0" fontId="58" fillId="4" borderId="27" xfId="3" applyFont="1" applyFill="1" applyBorder="1" applyAlignment="1" applyProtection="1">
      <alignment horizontal="left"/>
      <protection locked="0"/>
    </xf>
    <xf numFmtId="166" fontId="41" fillId="0" borderId="4" xfId="0" applyNumberFormat="1" applyFont="1" applyBorder="1" applyAlignment="1" applyProtection="1">
      <alignment horizontal="right" indent="1"/>
      <protection hidden="1"/>
    </xf>
    <xf numFmtId="166" fontId="41" fillId="0" borderId="2" xfId="0" applyNumberFormat="1" applyFont="1" applyBorder="1" applyAlignment="1" applyProtection="1">
      <alignment horizontal="right" indent="1"/>
      <protection hidden="1"/>
    </xf>
    <xf numFmtId="166" fontId="41" fillId="0" borderId="27" xfId="0" applyNumberFormat="1" applyFont="1" applyBorder="1" applyAlignment="1" applyProtection="1">
      <alignment horizontal="right" indent="1"/>
      <protection hidden="1"/>
    </xf>
    <xf numFmtId="165" fontId="41" fillId="0" borderId="4" xfId="0" applyNumberFormat="1" applyFont="1" applyBorder="1" applyAlignment="1" applyProtection="1">
      <alignment horizontal="right" indent="1"/>
      <protection hidden="1"/>
    </xf>
    <xf numFmtId="165" fontId="41" fillId="0" borderId="2" xfId="0" applyNumberFormat="1" applyFont="1" applyBorder="1" applyAlignment="1" applyProtection="1">
      <alignment horizontal="right" indent="1"/>
      <protection hidden="1"/>
    </xf>
    <xf numFmtId="165" fontId="41" fillId="0" borderId="27" xfId="0" applyNumberFormat="1" applyFont="1" applyBorder="1" applyAlignment="1" applyProtection="1">
      <alignment horizontal="right" indent="1"/>
      <protection hidden="1"/>
    </xf>
    <xf numFmtId="0" fontId="58" fillId="6" borderId="4" xfId="3" applyFont="1" applyFill="1" applyBorder="1" applyAlignment="1" applyProtection="1">
      <alignment horizontal="left"/>
      <protection locked="0"/>
    </xf>
    <xf numFmtId="0" fontId="58" fillId="6" borderId="2" xfId="3" applyFont="1" applyFill="1" applyBorder="1" applyAlignment="1" applyProtection="1">
      <alignment horizontal="left"/>
      <protection locked="0"/>
    </xf>
    <xf numFmtId="0" fontId="34" fillId="5" borderId="40" xfId="0" applyFont="1" applyFill="1" applyBorder="1" applyAlignment="1">
      <alignment horizontal="center"/>
    </xf>
    <xf numFmtId="0" fontId="32" fillId="2" borderId="0" xfId="0" applyFont="1" applyFill="1" applyAlignment="1">
      <alignment horizontal="right"/>
    </xf>
    <xf numFmtId="49" fontId="32" fillId="2" borderId="19" xfId="0" applyNumberFormat="1" applyFont="1" applyFill="1" applyBorder="1" applyAlignment="1" applyProtection="1">
      <alignment horizontal="center"/>
      <protection locked="0"/>
    </xf>
    <xf numFmtId="0" fontId="35" fillId="4" borderId="13" xfId="0" applyFont="1" applyFill="1" applyBorder="1"/>
    <xf numFmtId="0" fontId="35" fillId="4" borderId="0" xfId="0" applyFont="1" applyFill="1" applyAlignment="1">
      <alignment horizontal="center"/>
    </xf>
    <xf numFmtId="172" fontId="43" fillId="2" borderId="19" xfId="0" applyNumberFormat="1" applyFont="1" applyFill="1" applyBorder="1" applyAlignment="1" applyProtection="1">
      <alignment horizontal="right"/>
      <protection locked="0" hidden="1"/>
    </xf>
    <xf numFmtId="0" fontId="34" fillId="5" borderId="40" xfId="0" applyFont="1" applyFill="1" applyBorder="1" applyAlignment="1">
      <alignment horizontal="left"/>
    </xf>
    <xf numFmtId="0" fontId="31" fillId="4" borderId="30" xfId="0" applyFont="1" applyFill="1" applyBorder="1" applyAlignment="1">
      <alignment horizontal="left"/>
    </xf>
    <xf numFmtId="0" fontId="32" fillId="2" borderId="19" xfId="0" applyFont="1" applyFill="1" applyBorder="1" applyAlignment="1">
      <alignment horizontal="left"/>
    </xf>
    <xf numFmtId="0" fontId="32" fillId="2" borderId="66" xfId="0" applyFont="1" applyFill="1" applyBorder="1" applyAlignment="1">
      <alignment horizontal="left"/>
    </xf>
    <xf numFmtId="0" fontId="32" fillId="0" borderId="67" xfId="0" applyFont="1" applyBorder="1" applyAlignment="1">
      <alignment horizontal="left" vertical="top"/>
    </xf>
    <xf numFmtId="0" fontId="32" fillId="0" borderId="68" xfId="0" applyFont="1" applyBorder="1" applyAlignment="1">
      <alignment horizontal="left" vertical="top"/>
    </xf>
    <xf numFmtId="0" fontId="32" fillId="0" borderId="69" xfId="0" applyFont="1" applyBorder="1" applyAlignment="1">
      <alignment horizontal="left" vertical="top"/>
    </xf>
    <xf numFmtId="0" fontId="34" fillId="5" borderId="48" xfId="0" applyFont="1" applyFill="1" applyBorder="1" applyAlignment="1">
      <alignment horizontal="left"/>
    </xf>
    <xf numFmtId="0" fontId="34" fillId="5" borderId="0" xfId="0" applyFont="1" applyFill="1" applyAlignment="1">
      <alignment horizontal="left"/>
    </xf>
    <xf numFmtId="0" fontId="34" fillId="5" borderId="30" xfId="0" applyFont="1" applyFill="1" applyBorder="1" applyAlignment="1">
      <alignment horizontal="left"/>
    </xf>
    <xf numFmtId="0" fontId="34" fillId="5" borderId="0" xfId="0" applyFont="1" applyFill="1" applyAlignment="1">
      <alignment horizontal="center"/>
    </xf>
    <xf numFmtId="0" fontId="34" fillId="5" borderId="48" xfId="0" applyFont="1" applyFill="1" applyBorder="1" applyAlignment="1">
      <alignment horizontal="center"/>
    </xf>
    <xf numFmtId="0" fontId="34" fillId="5" borderId="30" xfId="0" applyFont="1" applyFill="1" applyBorder="1" applyAlignment="1">
      <alignment horizontal="center"/>
    </xf>
    <xf numFmtId="0" fontId="59" fillId="0" borderId="70"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32" fillId="2" borderId="19" xfId="0" applyFont="1" applyFill="1" applyBorder="1" applyAlignment="1">
      <alignment horizontal="center"/>
    </xf>
    <xf numFmtId="168" fontId="43" fillId="2" borderId="19" xfId="1" applyNumberFormat="1" applyFont="1" applyFill="1" applyBorder="1" applyAlignment="1" applyProtection="1">
      <alignment horizontal="right"/>
      <protection locked="0" hidden="1"/>
    </xf>
    <xf numFmtId="165" fontId="32" fillId="9" borderId="2" xfId="0" applyNumberFormat="1" applyFont="1" applyFill="1" applyBorder="1" applyAlignment="1" applyProtection="1">
      <alignment horizontal="right" indent="1"/>
      <protection hidden="1"/>
    </xf>
    <xf numFmtId="165" fontId="35" fillId="9" borderId="4" xfId="0" applyNumberFormat="1" applyFont="1" applyFill="1" applyBorder="1" applyAlignment="1" applyProtection="1">
      <alignment horizontal="right" indent="8"/>
      <protection hidden="1"/>
    </xf>
    <xf numFmtId="165" fontId="35" fillId="9" borderId="27" xfId="0" applyNumberFormat="1" applyFont="1" applyFill="1" applyBorder="1" applyAlignment="1" applyProtection="1">
      <alignment horizontal="right" indent="8"/>
      <protection hidden="1"/>
    </xf>
    <xf numFmtId="166" fontId="32" fillId="9" borderId="4" xfId="0" applyNumberFormat="1" applyFont="1" applyFill="1" applyBorder="1" applyAlignment="1" applyProtection="1">
      <alignment horizontal="right" indent="1"/>
      <protection hidden="1"/>
    </xf>
    <xf numFmtId="165" fontId="32" fillId="9" borderId="4" xfId="0" applyNumberFormat="1" applyFont="1" applyFill="1" applyBorder="1" applyAlignment="1" applyProtection="1">
      <alignment horizontal="right" indent="1"/>
      <protection hidden="1"/>
    </xf>
    <xf numFmtId="165" fontId="32" fillId="9" borderId="27" xfId="0" applyNumberFormat="1" applyFont="1" applyFill="1" applyBorder="1" applyAlignment="1" applyProtection="1">
      <alignment horizontal="right" indent="1"/>
      <protection hidden="1"/>
    </xf>
    <xf numFmtId="165" fontId="31" fillId="0" borderId="11" xfId="0" applyNumberFormat="1" applyFont="1" applyBorder="1" applyAlignment="1" applyProtection="1">
      <alignment horizontal="right" indent="8"/>
      <protection locked="0"/>
    </xf>
    <xf numFmtId="165" fontId="31" fillId="0" borderId="13" xfId="0" applyNumberFormat="1" applyFont="1" applyBorder="1" applyAlignment="1" applyProtection="1">
      <alignment horizontal="right" indent="8"/>
      <protection locked="0"/>
    </xf>
    <xf numFmtId="165" fontId="31" fillId="0" borderId="44" xfId="0" applyNumberFormat="1" applyFont="1" applyBorder="1" applyAlignment="1" applyProtection="1">
      <alignment horizontal="right" indent="8"/>
      <protection locked="0"/>
    </xf>
    <xf numFmtId="0" fontId="60" fillId="5" borderId="31" xfId="0" applyFont="1" applyFill="1" applyBorder="1" applyAlignment="1">
      <alignment vertical="center"/>
    </xf>
    <xf numFmtId="0" fontId="60" fillId="5" borderId="32" xfId="0" applyFont="1" applyFill="1" applyBorder="1" applyAlignment="1">
      <alignment vertical="center"/>
    </xf>
    <xf numFmtId="0" fontId="0" fillId="3" borderId="0" xfId="0" applyFill="1"/>
    <xf numFmtId="0" fontId="61" fillId="6" borderId="0" xfId="0" applyFont="1" applyFill="1" applyAlignment="1">
      <alignment horizontal="center" vertical="center"/>
    </xf>
    <xf numFmtId="0" fontId="61" fillId="6" borderId="0" xfId="0" applyFont="1" applyFill="1" applyAlignment="1">
      <alignment horizontal="center" vertical="center" textRotation="90"/>
    </xf>
    <xf numFmtId="0" fontId="61" fillId="6" borderId="25" xfId="0" applyFont="1" applyFill="1" applyBorder="1" applyAlignment="1">
      <alignment horizontal="center" vertical="center" textRotation="90" wrapText="1"/>
    </xf>
    <xf numFmtId="3" fontId="41" fillId="4" borderId="71" xfId="0" applyNumberFormat="1" applyFont="1" applyFill="1" applyBorder="1" applyAlignment="1">
      <alignment horizontal="right"/>
    </xf>
    <xf numFmtId="43" fontId="41" fillId="4" borderId="71" xfId="1" applyFont="1" applyFill="1" applyBorder="1" applyAlignment="1" applyProtection="1">
      <alignment horizontal="right"/>
    </xf>
    <xf numFmtId="49" fontId="32" fillId="2" borderId="0" xfId="0" applyNumberFormat="1" applyFont="1" applyFill="1" applyAlignment="1">
      <alignment horizontal="right"/>
    </xf>
    <xf numFmtId="0" fontId="32" fillId="2" borderId="19" xfId="0" applyFont="1" applyFill="1" applyBorder="1" applyAlignment="1">
      <alignment horizontal="right"/>
    </xf>
    <xf numFmtId="0" fontId="0" fillId="0" borderId="13" xfId="0" applyBorder="1" applyAlignment="1">
      <alignment horizontal="center"/>
    </xf>
    <xf numFmtId="0" fontId="62" fillId="5" borderId="54" xfId="0" applyFont="1" applyFill="1" applyBorder="1" applyAlignment="1">
      <alignment horizontal="left" vertical="center"/>
    </xf>
    <xf numFmtId="0" fontId="62" fillId="5" borderId="11" xfId="0" applyFont="1" applyFill="1" applyBorder="1" applyAlignment="1">
      <alignment horizontal="left" vertical="center"/>
    </xf>
    <xf numFmtId="0" fontId="34" fillId="5" borderId="54" xfId="0" applyFont="1" applyFill="1" applyBorder="1" applyAlignment="1">
      <alignment horizontal="left" vertical="center"/>
    </xf>
    <xf numFmtId="0" fontId="34" fillId="5" borderId="57" xfId="0" applyFont="1" applyFill="1" applyBorder="1" applyAlignment="1">
      <alignment horizontal="left" vertical="center"/>
    </xf>
    <xf numFmtId="0" fontId="34" fillId="5" borderId="56" xfId="0" applyFont="1" applyFill="1" applyBorder="1" applyAlignment="1">
      <alignment horizontal="left" vertical="center"/>
    </xf>
    <xf numFmtId="0" fontId="34" fillId="5" borderId="11" xfId="0" applyFont="1" applyFill="1" applyBorder="1" applyAlignment="1">
      <alignment horizontal="left" vertical="center"/>
    </xf>
    <xf numFmtId="0" fontId="34" fillId="5" borderId="13" xfId="0" applyFont="1" applyFill="1" applyBorder="1" applyAlignment="1">
      <alignment horizontal="left" vertical="center"/>
    </xf>
    <xf numFmtId="0" fontId="34" fillId="5" borderId="44" xfId="0" applyFont="1" applyFill="1" applyBorder="1" applyAlignment="1">
      <alignment horizontal="left" vertical="center"/>
    </xf>
    <xf numFmtId="0" fontId="47" fillId="5" borderId="56" xfId="0" applyFont="1" applyFill="1" applyBorder="1" applyAlignment="1">
      <alignment horizontal="center" wrapText="1"/>
    </xf>
    <xf numFmtId="0" fontId="34" fillId="5" borderId="44" xfId="0" applyFont="1" applyFill="1" applyBorder="1" applyAlignment="1">
      <alignment horizontal="center"/>
    </xf>
    <xf numFmtId="0" fontId="34" fillId="5" borderId="40"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10" fontId="35" fillId="13" borderId="2" xfId="4" applyNumberFormat="1" applyFont="1" applyFill="1" applyBorder="1" applyAlignment="1" applyProtection="1">
      <alignment horizontal="center"/>
      <protection locked="0"/>
    </xf>
    <xf numFmtId="0" fontId="35" fillId="4" borderId="2" xfId="0" applyFont="1" applyFill="1" applyBorder="1" applyAlignment="1">
      <alignment horizontal="left"/>
    </xf>
    <xf numFmtId="0" fontId="35" fillId="4" borderId="27" xfId="0" applyFont="1" applyFill="1" applyBorder="1" applyAlignment="1">
      <alignment horizontal="left"/>
    </xf>
    <xf numFmtId="0" fontId="0" fillId="0" borderId="57" xfId="0" applyBorder="1" applyAlignment="1">
      <alignment horizontal="center"/>
    </xf>
    <xf numFmtId="0" fontId="35" fillId="9" borderId="54" xfId="0" applyFont="1" applyFill="1" applyBorder="1" applyAlignment="1">
      <alignment horizontal="left" vertical="center"/>
    </xf>
    <xf numFmtId="0" fontId="35" fillId="9" borderId="57" xfId="0" applyFont="1" applyFill="1" applyBorder="1" applyAlignment="1">
      <alignment horizontal="left" vertical="center"/>
    </xf>
    <xf numFmtId="0" fontId="35" fillId="9" borderId="56" xfId="0" applyFont="1" applyFill="1" applyBorder="1" applyAlignment="1">
      <alignment horizontal="left" vertical="center"/>
    </xf>
    <xf numFmtId="0" fontId="0" fillId="6" borderId="4" xfId="0" applyFill="1" applyBorder="1" applyAlignment="1">
      <alignment horizontal="center"/>
    </xf>
    <xf numFmtId="0" fontId="0" fillId="6" borderId="2" xfId="0" applyFill="1" applyBorder="1" applyAlignment="1">
      <alignment horizontal="center"/>
    </xf>
    <xf numFmtId="0" fontId="0" fillId="6" borderId="27" xfId="0" applyFill="1" applyBorder="1" applyAlignment="1">
      <alignment horizontal="center"/>
    </xf>
    <xf numFmtId="0" fontId="58" fillId="0" borderId="2" xfId="3" applyFont="1" applyBorder="1" applyAlignment="1" applyProtection="1">
      <alignment horizontal="left" vertical="center"/>
      <protection locked="0"/>
    </xf>
    <xf numFmtId="0" fontId="32" fillId="2" borderId="19" xfId="0" applyFont="1" applyFill="1" applyBorder="1" applyAlignment="1">
      <alignment horizontal="left" vertical="center"/>
    </xf>
    <xf numFmtId="0" fontId="47" fillId="5" borderId="54" xfId="0" applyFont="1" applyFill="1" applyBorder="1" applyAlignment="1">
      <alignment horizontal="center" vertical="center" wrapText="1"/>
    </xf>
    <xf numFmtId="0" fontId="47" fillId="5" borderId="57" xfId="0" applyFont="1" applyFill="1" applyBorder="1" applyAlignment="1">
      <alignment horizontal="center" vertical="center" wrapText="1"/>
    </xf>
    <xf numFmtId="0" fontId="47" fillId="5" borderId="56" xfId="0" applyFont="1" applyFill="1" applyBorder="1" applyAlignment="1">
      <alignment horizontal="center" vertical="center" wrapText="1"/>
    </xf>
    <xf numFmtId="0" fontId="47" fillId="5" borderId="57" xfId="0" applyFont="1" applyFill="1" applyBorder="1" applyAlignment="1">
      <alignment horizontal="center" vertical="center"/>
    </xf>
    <xf numFmtId="0" fontId="47" fillId="5" borderId="73" xfId="0" applyFont="1" applyFill="1" applyBorder="1" applyAlignment="1">
      <alignment horizontal="center" vertical="center"/>
    </xf>
    <xf numFmtId="4" fontId="41" fillId="4" borderId="71" xfId="0" applyNumberFormat="1" applyFont="1" applyFill="1" applyBorder="1" applyAlignment="1">
      <alignment horizontal="right"/>
    </xf>
    <xf numFmtId="0" fontId="47" fillId="5" borderId="74" xfId="0" applyFont="1" applyFill="1" applyBorder="1" applyAlignment="1">
      <alignment horizontal="center" vertical="center"/>
    </xf>
    <xf numFmtId="0" fontId="47" fillId="5" borderId="54" xfId="0" applyFont="1" applyFill="1" applyBorder="1" applyAlignment="1">
      <alignment horizontal="center" vertical="center"/>
    </xf>
    <xf numFmtId="0" fontId="47" fillId="5" borderId="56" xfId="0" applyFont="1" applyFill="1" applyBorder="1" applyAlignment="1">
      <alignment horizontal="center" vertical="center"/>
    </xf>
    <xf numFmtId="0" fontId="35" fillId="4" borderId="11" xfId="0" applyFont="1" applyFill="1" applyBorder="1" applyAlignment="1">
      <alignment horizontal="left"/>
    </xf>
    <xf numFmtId="0" fontId="35" fillId="4" borderId="13" xfId="0" applyFont="1" applyFill="1" applyBorder="1" applyAlignment="1">
      <alignment horizontal="left"/>
    </xf>
    <xf numFmtId="0" fontId="63" fillId="3" borderId="0" xfId="0" applyFont="1" applyFill="1" applyAlignment="1">
      <alignment horizontal="left" vertical="center" wrapText="1"/>
    </xf>
    <xf numFmtId="0" fontId="31" fillId="4" borderId="4" xfId="0" applyFont="1" applyFill="1" applyBorder="1"/>
    <xf numFmtId="0" fontId="31" fillId="4" borderId="2" xfId="0" applyFont="1" applyFill="1" applyBorder="1"/>
    <xf numFmtId="0" fontId="32" fillId="2" borderId="75" xfId="0" applyFont="1" applyFill="1" applyBorder="1" applyAlignment="1">
      <alignment horizontal="center"/>
    </xf>
    <xf numFmtId="0" fontId="32" fillId="2" borderId="76" xfId="0" applyFont="1" applyFill="1" applyBorder="1" applyAlignment="1">
      <alignment horizontal="center"/>
    </xf>
    <xf numFmtId="0" fontId="34" fillId="5" borderId="79" xfId="0" applyFont="1" applyFill="1" applyBorder="1" applyAlignment="1">
      <alignment horizontal="center"/>
    </xf>
    <xf numFmtId="0" fontId="34" fillId="5" borderId="80" xfId="0" applyFont="1" applyFill="1" applyBorder="1" applyAlignment="1">
      <alignment horizontal="center"/>
    </xf>
    <xf numFmtId="0" fontId="34" fillId="5" borderId="83" xfId="0" applyFont="1" applyFill="1" applyBorder="1" applyAlignment="1">
      <alignment horizontal="center" vertical="center"/>
    </xf>
    <xf numFmtId="0" fontId="34" fillId="5" borderId="84" xfId="0" applyFont="1" applyFill="1" applyBorder="1" applyAlignment="1">
      <alignment horizontal="center" vertical="center"/>
    </xf>
    <xf numFmtId="0" fontId="34" fillId="5" borderId="81" xfId="0" applyFont="1" applyFill="1" applyBorder="1" applyAlignment="1">
      <alignment horizontal="center" vertical="center"/>
    </xf>
    <xf numFmtId="0" fontId="34" fillId="5" borderId="82" xfId="0" applyFont="1" applyFill="1" applyBorder="1" applyAlignment="1">
      <alignment horizontal="center" vertical="center"/>
    </xf>
    <xf numFmtId="0" fontId="39" fillId="5" borderId="77" xfId="0" applyFont="1" applyFill="1" applyBorder="1" applyAlignment="1">
      <alignment vertical="center"/>
    </xf>
    <xf numFmtId="0" fontId="39" fillId="5" borderId="1" xfId="0" applyFont="1" applyFill="1" applyBorder="1" applyAlignment="1">
      <alignment vertical="center"/>
    </xf>
    <xf numFmtId="0" fontId="39" fillId="5" borderId="78" xfId="0" applyFont="1" applyFill="1" applyBorder="1" applyAlignment="1">
      <alignment vertical="center"/>
    </xf>
    <xf numFmtId="0" fontId="31" fillId="0" borderId="0" xfId="0" applyFont="1" applyAlignment="1">
      <alignment horizontal="center"/>
    </xf>
    <xf numFmtId="0" fontId="64" fillId="2" borderId="0" xfId="0" applyFont="1" applyFill="1" applyAlignment="1">
      <alignment horizontal="left"/>
    </xf>
    <xf numFmtId="0" fontId="30" fillId="2" borderId="0" xfId="0" applyFont="1" applyFill="1" applyAlignment="1">
      <alignment horizontal="left" vertical="top" wrapText="1"/>
    </xf>
    <xf numFmtId="0" fontId="31" fillId="6" borderId="0" xfId="0" applyFont="1" applyFill="1" applyAlignment="1">
      <alignment horizontal="left" vertical="top" wrapText="1"/>
    </xf>
    <xf numFmtId="0" fontId="31" fillId="0" borderId="0" xfId="0" applyFont="1" applyAlignment="1">
      <alignment horizontal="left" vertical="center" wrapText="1"/>
    </xf>
    <xf numFmtId="0" fontId="10" fillId="6" borderId="0" xfId="0" applyFont="1" applyFill="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33">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b/>
        <i val="0"/>
        <strike val="0"/>
        <color rgb="FFFF0000"/>
      </font>
      <numFmt numFmtId="0" formatCode="General"/>
    </dxf>
    <dxf>
      <font>
        <color rgb="FFFF0000"/>
      </font>
    </dxf>
    <dxf>
      <font>
        <color rgb="FFFF0000"/>
      </font>
    </dxf>
    <dxf>
      <font>
        <color rgb="FFFF0000"/>
      </font>
    </dxf>
    <dxf>
      <font>
        <color rgb="FFBFE1A3"/>
      </font>
    </dxf>
    <dxf>
      <font>
        <color auto="1"/>
      </font>
    </dxf>
    <dxf>
      <font>
        <color rgb="FFFF0000"/>
      </font>
    </dxf>
    <dxf>
      <font>
        <color rgb="FFFF0000"/>
      </font>
    </dxf>
    <dxf>
      <font>
        <color rgb="FFBFE1A3"/>
      </font>
    </dxf>
    <dxf>
      <font>
        <color auto="1"/>
      </font>
    </dxf>
    <dxf>
      <font>
        <color rgb="FFFF0000"/>
      </font>
    </dxf>
    <dxf>
      <font>
        <color rgb="FFFF0000"/>
      </font>
    </dxf>
    <dxf>
      <font>
        <color auto="1"/>
      </font>
    </dxf>
    <dxf>
      <font>
        <color rgb="FFBFE1A3"/>
      </font>
    </dxf>
    <dxf>
      <font>
        <color auto="1"/>
      </font>
    </dxf>
    <dxf>
      <font>
        <color rgb="FFBFE1A3"/>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Total working expenses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Budgeted % of total expenses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E270-4B22-8F53-683BC99ECE13}"/>
              </c:ext>
            </c:extLst>
          </c:dPt>
          <c:dPt>
            <c:idx val="1"/>
            <c:bubble3D val="0"/>
            <c:extLst>
              <c:ext xmlns:c16="http://schemas.microsoft.com/office/drawing/2014/chart" uri="{C3380CC4-5D6E-409C-BE32-E72D297353CC}">
                <c16:uniqueId val="{00000001-E270-4B22-8F53-683BC99ECE13}"/>
              </c:ext>
            </c:extLst>
          </c:dPt>
          <c:dPt>
            <c:idx val="2"/>
            <c:bubble3D val="0"/>
            <c:extLst>
              <c:ext xmlns:c16="http://schemas.microsoft.com/office/drawing/2014/chart" uri="{C3380CC4-5D6E-409C-BE32-E72D297353CC}">
                <c16:uniqueId val="{00000002-E270-4B22-8F53-683BC99ECE13}"/>
              </c:ext>
            </c:extLst>
          </c:dPt>
          <c:dPt>
            <c:idx val="3"/>
            <c:bubble3D val="0"/>
            <c:extLst>
              <c:ext xmlns:c16="http://schemas.microsoft.com/office/drawing/2014/chart" uri="{C3380CC4-5D6E-409C-BE32-E72D297353CC}">
                <c16:uniqueId val="{00000003-E270-4B22-8F53-683BC99ECE13}"/>
              </c:ext>
            </c:extLst>
          </c:dPt>
          <c:dPt>
            <c:idx val="4"/>
            <c:bubble3D val="0"/>
            <c:extLst>
              <c:ext xmlns:c16="http://schemas.microsoft.com/office/drawing/2014/chart" uri="{C3380CC4-5D6E-409C-BE32-E72D297353CC}">
                <c16:uniqueId val="{00000004-E270-4B22-8F53-683BC99ECE13}"/>
              </c:ext>
            </c:extLst>
          </c:dPt>
          <c:dPt>
            <c:idx val="5"/>
            <c:bubble3D val="0"/>
            <c:extLst>
              <c:ext xmlns:c16="http://schemas.microsoft.com/office/drawing/2014/chart" uri="{C3380CC4-5D6E-409C-BE32-E72D297353CC}">
                <c16:uniqueId val="{00000005-E270-4B22-8F53-683BC99ECE13}"/>
              </c:ext>
            </c:extLst>
          </c:dPt>
          <c:dPt>
            <c:idx val="6"/>
            <c:bubble3D val="0"/>
            <c:extLst>
              <c:ext xmlns:c16="http://schemas.microsoft.com/office/drawing/2014/chart" uri="{C3380CC4-5D6E-409C-BE32-E72D297353CC}">
                <c16:uniqueId val="{00000006-E270-4B22-8F53-683BC99ECE13}"/>
              </c:ext>
            </c:extLst>
          </c:dPt>
          <c:dPt>
            <c:idx val="7"/>
            <c:bubble3D val="0"/>
            <c:extLst>
              <c:ext xmlns:c16="http://schemas.microsoft.com/office/drawing/2014/chart" uri="{C3380CC4-5D6E-409C-BE32-E72D297353CC}">
                <c16:uniqueId val="{00000007-E270-4B22-8F53-683BC99ECE13}"/>
              </c:ext>
            </c:extLst>
          </c:dPt>
          <c:dPt>
            <c:idx val="8"/>
            <c:bubble3D val="0"/>
            <c:extLst>
              <c:ext xmlns:c16="http://schemas.microsoft.com/office/drawing/2014/chart" uri="{C3380CC4-5D6E-409C-BE32-E72D297353CC}">
                <c16:uniqueId val="{00000008-E270-4B22-8F53-683BC99ECE13}"/>
              </c:ext>
            </c:extLst>
          </c:dPt>
          <c:dPt>
            <c:idx val="9"/>
            <c:bubble3D val="0"/>
            <c:extLst>
              <c:ext xmlns:c16="http://schemas.microsoft.com/office/drawing/2014/chart" uri="{C3380CC4-5D6E-409C-BE32-E72D297353CC}">
                <c16:uniqueId val="{00000009-E270-4B22-8F53-683BC99ECE13}"/>
              </c:ext>
            </c:extLst>
          </c:dPt>
          <c:dPt>
            <c:idx val="10"/>
            <c:bubble3D val="0"/>
            <c:extLst>
              <c:ext xmlns:c16="http://schemas.microsoft.com/office/drawing/2014/chart" uri="{C3380CC4-5D6E-409C-BE32-E72D297353CC}">
                <c16:uniqueId val="{0000000A-E270-4B22-8F53-683BC99ECE13}"/>
              </c:ext>
            </c:extLst>
          </c:dPt>
          <c:dPt>
            <c:idx val="11"/>
            <c:bubble3D val="0"/>
            <c:extLst>
              <c:ext xmlns:c16="http://schemas.microsoft.com/office/drawing/2014/chart" uri="{C3380CC4-5D6E-409C-BE32-E72D297353CC}">
                <c16:uniqueId val="{0000000B-E270-4B22-8F53-683BC99ECE13}"/>
              </c:ext>
            </c:extLst>
          </c:dPt>
          <c:dLbls>
            <c:dLbl>
              <c:idx val="8"/>
              <c:layout>
                <c:manualLayout>
                  <c:x val="-1.4253893550632257E-2"/>
                  <c:y val="4.0167364016736505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70-4B22-8F53-683BC99ECE13}"/>
                </c:ext>
              </c:extLst>
            </c:dLbl>
            <c:dLbl>
              <c:idx val="9"/>
              <c:layout>
                <c:manualLayout>
                  <c:x val="1.7817366938290319E-3"/>
                  <c:y val="1.3389121338912209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70-4B22-8F53-683BC99ECE13}"/>
                </c:ext>
              </c:extLst>
            </c:dLbl>
            <c:dLbl>
              <c:idx val="10"/>
              <c:layout>
                <c:manualLayout>
                  <c:x val="1.0690420162974197E-2"/>
                  <c:y val="6.6945606694560665E-3"/>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270-4B22-8F53-683BC99ECE13}"/>
                </c:ext>
              </c:extLst>
            </c:dLbl>
            <c:dLbl>
              <c:idx val="11"/>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E270-4B22-8F53-683BC99ECE13}"/>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multiLvlStrRef>
              <c:f>'Appendix B - Graphs Worksheet'!$G$4:$G$15</c:f>
            </c:multiLvlStrRef>
          </c:cat>
          <c:val>
            <c:numRef>
              <c:f>'Appendix B - Graphs Worksheet'!$H$4:$H$15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E270-4B22-8F53-683BC99ECE1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Total Budget vs. Actual Expenses</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2"/>
          <c:order val="0"/>
          <c:tx>
            <c:strRef>
              <c:f>'Appendix B - Graphs Worksheet'!$H$24</c:f>
              <c:strCache>
                <c:ptCount val="1"/>
                <c:pt idx="0">
                  <c:v>Budget</c:v>
                </c:pt>
              </c:strCache>
            </c:strRef>
          </c:tx>
          <c:invertIfNegative val="0"/>
          <c:dLbls>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Worksheet'!$H$25:$H$36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8E-4047-BBC2-882D046FDDDD}"/>
            </c:ext>
          </c:extLst>
        </c:ser>
        <c:ser>
          <c:idx val="0"/>
          <c:order val="1"/>
          <c:tx>
            <c:strRef>
              <c:f>'Appendix B - Graphs Worksheet'!$I$24</c:f>
              <c:strCache>
                <c:ptCount val="1"/>
                <c:pt idx="0">
                  <c:v>Actual</c:v>
                </c:pt>
              </c:strCache>
            </c:strRef>
          </c:tx>
          <c:invertIfNegative val="0"/>
          <c:dLbls>
            <c:dLbl>
              <c:idx val="0"/>
              <c:layout>
                <c:manualLayout>
                  <c:x val="8.9086872186573442E-3"/>
                  <c:y val="3.3898305084745762E-3"/>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8E-4047-BBC2-882D046FDDDD}"/>
                </c:ext>
              </c:extLst>
            </c:dLbl>
            <c:dLbl>
              <c:idx val="1"/>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8E-4047-BBC2-882D046FDDDD}"/>
                </c:ext>
              </c:extLst>
            </c:dLbl>
            <c:dLbl>
              <c:idx val="2"/>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8E-4047-BBC2-882D046FDDDD}"/>
                </c:ext>
              </c:extLst>
            </c:dLbl>
            <c:dLbl>
              <c:idx val="3"/>
              <c:layout>
                <c:manualLayout>
                  <c:x val="1.0690424662388813E-2"/>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8E-4047-BBC2-882D046FDDDD}"/>
                </c:ext>
              </c:extLst>
            </c:dLbl>
            <c:dLbl>
              <c:idx val="4"/>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8E-4047-BBC2-882D046FDDDD}"/>
                </c:ext>
              </c:extLst>
            </c:dLbl>
            <c:dLbl>
              <c:idx val="5"/>
              <c:layout>
                <c:manualLayout>
                  <c:x val="3.5634748874630029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8E-4047-BBC2-882D046FDDDD}"/>
                </c:ext>
              </c:extLst>
            </c:dLbl>
            <c:dLbl>
              <c:idx val="6"/>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8E-4047-BBC2-882D046FDDDD}"/>
                </c:ext>
              </c:extLst>
            </c:dLbl>
            <c:dLbl>
              <c:idx val="7"/>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8E-4047-BBC2-882D046FDDDD}"/>
                </c:ext>
              </c:extLst>
            </c:dLbl>
            <c:dLbl>
              <c:idx val="8"/>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8E-4047-BBC2-882D046FDDDD}"/>
                </c:ext>
              </c:extLst>
            </c:dLbl>
            <c:dLbl>
              <c:idx val="9"/>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8E-4047-BBC2-882D046FDDDD}"/>
                </c:ext>
              </c:extLst>
            </c:dLbl>
            <c:dLbl>
              <c:idx val="10"/>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8E-4047-BBC2-882D046FDDDD}"/>
                </c:ext>
              </c:extLst>
            </c:dLbl>
            <c:dLbl>
              <c:idx val="11"/>
              <c:layout>
                <c:manualLayout>
                  <c:x val="8.9086872186572141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8E-4047-BBC2-882D046FDDDD}"/>
                </c:ext>
              </c:extLst>
            </c:dLbl>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Worksheet'!$I$25:$I$36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8E-4047-BBC2-882D046FDDDD}"/>
            </c:ext>
          </c:extLst>
        </c:ser>
        <c:dLbls>
          <c:showLegendKey val="0"/>
          <c:showVal val="0"/>
          <c:showCatName val="0"/>
          <c:showSerName val="0"/>
          <c:showPercent val="0"/>
          <c:showBubbleSize val="0"/>
        </c:dLbls>
        <c:gapWidth val="150"/>
        <c:shape val="box"/>
        <c:axId val="1839661231"/>
        <c:axId val="1"/>
        <c:axId val="0"/>
      </c:bar3DChart>
      <c:catAx>
        <c:axId val="1839661231"/>
        <c:scaling>
          <c:orientation val="minMax"/>
        </c:scaling>
        <c:delete val="0"/>
        <c:axPos val="b"/>
        <c:numFmt formatCode="General" sourceLinked="1"/>
        <c:majorTickMark val="none"/>
        <c:minorTickMark val="none"/>
        <c:tickLblPos val="nextTo"/>
        <c:txPr>
          <a:bodyPr rot="-2700000" vert="horz"/>
          <a:lstStyle/>
          <a:p>
            <a:pPr>
              <a:defRPr sz="11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300000"/>
        </c:scaling>
        <c:delete val="0"/>
        <c:axPos val="l"/>
        <c:majorGridlines>
          <c:spPr>
            <a:ln>
              <a:solidFill>
                <a:schemeClr val="bg1">
                  <a:lumMod val="75000"/>
                </a:schemeClr>
              </a:solidFill>
            </a:ln>
          </c:spPr>
        </c:majorGridlines>
        <c:title>
          <c:tx>
            <c:rich>
              <a:bodyPr/>
              <a:lstStyle/>
              <a:p>
                <a:pPr>
                  <a:defRPr sz="1000" b="1" i="0" u="none" strike="noStrike" baseline="0">
                    <a:solidFill>
                      <a:srgbClr val="000000"/>
                    </a:solidFill>
                    <a:latin typeface="Calibri"/>
                    <a:ea typeface="Calibri"/>
                    <a:cs typeface="Calibri"/>
                  </a:defRPr>
                </a:pPr>
                <a:r>
                  <a:rPr lang="en-US"/>
                  <a:t>Total Expenses</a:t>
                </a:r>
              </a:p>
            </c:rich>
          </c:tx>
          <c:layout>
            <c:manualLayout>
              <c:xMode val="edge"/>
              <c:yMode val="edge"/>
              <c:x val="1.8251733131898658E-2"/>
              <c:y val="0.3445855472334251"/>
            </c:manualLayout>
          </c:layout>
          <c:overlay val="0"/>
        </c:title>
        <c:numFmt formatCode="\$#,##0" sourceLinked="0"/>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839661231"/>
        <c:crosses val="autoZero"/>
        <c:crossBetween val="between"/>
        <c:majorUnit val="50000"/>
      </c:valAx>
      <c:spPr>
        <a:noFill/>
        <a:ln w="25400">
          <a:noFill/>
        </a:ln>
      </c:spPr>
    </c:plotArea>
    <c:legend>
      <c:legendPos val="r"/>
      <c:layout>
        <c:manualLayout>
          <c:xMode val="edge"/>
          <c:yMode val="edge"/>
          <c:x val="0.40697431284820068"/>
          <c:y val="0.14721275123379321"/>
          <c:w val="0.17671253057882397"/>
          <c:h val="6.5991922966872826E-2"/>
        </c:manualLayout>
      </c:layout>
      <c:overlay val="0"/>
      <c:txPr>
        <a:bodyPr/>
        <a:lstStyle/>
        <a:p>
          <a:pPr>
            <a:defRPr sz="78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n-US"/>
              <a:t>Closing Bank Balance</a:t>
            </a:r>
          </a:p>
        </c:rich>
      </c:tx>
      <c:overlay val="0"/>
    </c:title>
    <c:autoTitleDeleted val="0"/>
    <c:plotArea>
      <c:layout/>
      <c:lineChart>
        <c:grouping val="standard"/>
        <c:varyColors val="0"/>
        <c:ser>
          <c:idx val="0"/>
          <c:order val="0"/>
          <c:tx>
            <c:strRef>
              <c:f>'Appendix B - Graphs Worksheet'!$H$46</c:f>
              <c:strCache>
                <c:ptCount val="1"/>
                <c:pt idx="0">
                  <c:v>Budget</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Worksheet'!$H$47:$H$58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0D5-45E3-B0BA-9E5CE1A58E89}"/>
            </c:ext>
          </c:extLst>
        </c:ser>
        <c:ser>
          <c:idx val="1"/>
          <c:order val="1"/>
          <c:tx>
            <c:strRef>
              <c:f>'Appendix B - Graphs Worksheet'!$I$46</c:f>
              <c:strCache>
                <c:ptCount val="1"/>
                <c:pt idx="0">
                  <c:v>Actual</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Worksheet'!$I$47:$I$58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0D5-45E3-B0BA-9E5CE1A58E89}"/>
            </c:ext>
          </c:extLst>
        </c:ser>
        <c:dLbls>
          <c:showLegendKey val="0"/>
          <c:showVal val="0"/>
          <c:showCatName val="0"/>
          <c:showSerName val="0"/>
          <c:showPercent val="0"/>
          <c:showBubbleSize val="0"/>
        </c:dLbls>
        <c:smooth val="0"/>
        <c:axId val="1839663631"/>
        <c:axId val="1"/>
      </c:lineChart>
      <c:catAx>
        <c:axId val="1839663631"/>
        <c:scaling>
          <c:orientation val="minMax"/>
        </c:scaling>
        <c:delete val="0"/>
        <c:axPos val="b"/>
        <c:numFmt formatCode="General" sourceLinked="1"/>
        <c:majorTickMark val="none"/>
        <c:minorTickMark val="none"/>
        <c:tickLblPos val="low"/>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9663631"/>
        <c:crosses val="autoZero"/>
        <c:crossBetween val="between"/>
      </c:valAx>
    </c:plotArea>
    <c:legend>
      <c:legendPos val="r"/>
      <c:layout>
        <c:manualLayout>
          <c:xMode val="edge"/>
          <c:yMode val="edge"/>
          <c:x val="0.36449725834471064"/>
          <c:y val="0.15443560580833293"/>
          <c:w val="0.23899270785239271"/>
          <c:h val="6.0761549826229347E-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curve'!$I$46:$M$46</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5-45EF-B36B-6CEAD2E7C311}"/>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5-45EF-B36B-6CEAD2E7C311}"/>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5-45EF-B36B-6CEAD2E7C311}"/>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5-45EF-B36B-6CEAD2E7C311}"/>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E5-45EF-B36B-6CEAD2E7C311}"/>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E5-45EF-B36B-6CEAD2E7C311}"/>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E5-45EF-B36B-6CEAD2E7C311}"/>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E5-45EF-B36B-6CEAD2E7C311}"/>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E5-45EF-B36B-6CEAD2E7C311}"/>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E5-45EF-B36B-6CEAD2E7C31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curve'!$I$50:$I$61</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curve'!$K$50:$K$61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76E5-45EF-B36B-6CEAD2E7C311}"/>
            </c:ext>
          </c:extLst>
        </c:ser>
        <c:dLbls>
          <c:showLegendKey val="0"/>
          <c:showVal val="0"/>
          <c:showCatName val="0"/>
          <c:showSerName val="0"/>
          <c:showPercent val="0"/>
          <c:showBubbleSize val="0"/>
        </c:dLbls>
        <c:smooth val="0"/>
        <c:axId val="1840858927"/>
        <c:axId val="1"/>
      </c:lineChart>
      <c:catAx>
        <c:axId val="184085892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2020-21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892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curve'!$I$24:$M$24</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74-47E9-B47F-66DD9C43DF18}"/>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74-47E9-B47F-66DD9C43DF18}"/>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74-47E9-B47F-66DD9C43DF18}"/>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74-47E9-B47F-66DD9C43DF18}"/>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74-47E9-B47F-66DD9C43DF18}"/>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74-47E9-B47F-66DD9C43DF18}"/>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74-47E9-B47F-66DD9C43DF18}"/>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74-47E9-B47F-66DD9C43DF18}"/>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74-47E9-B47F-66DD9C43DF18}"/>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74-47E9-B47F-66DD9C43DF1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curve'!$K$28:$K$39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D874-47E9-B47F-66DD9C43DF18}"/>
            </c:ext>
          </c:extLst>
        </c:ser>
        <c:dLbls>
          <c:showLegendKey val="0"/>
          <c:showVal val="0"/>
          <c:showCatName val="0"/>
          <c:showSerName val="0"/>
          <c:showPercent val="0"/>
          <c:showBubbleSize val="0"/>
        </c:dLbls>
        <c:smooth val="0"/>
        <c:axId val="1840859887"/>
        <c:axId val="1"/>
      </c:lineChart>
      <c:catAx>
        <c:axId val="184085988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2019-20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988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v>NZ average milk curve</c:v>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74-427F-9E01-AC35E1F133E2}"/>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74-427F-9E01-AC35E1F133E2}"/>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74-427F-9E01-AC35E1F133E2}"/>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74-427F-9E01-AC35E1F133E2}"/>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74-427F-9E01-AC35E1F133E2}"/>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74-427F-9E01-AC35E1F133E2}"/>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74-427F-9E01-AC35E1F133E2}"/>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74-427F-9E01-AC35E1F133E2}"/>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74-427F-9E01-AC35E1F133E2}"/>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74-427F-9E01-AC35E1F133E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curve'!$K$9:$K$20</c:f>
              <c:numCache>
                <c:formatCode>0.0%</c:formatCode>
                <c:ptCount val="12"/>
                <c:pt idx="0">
                  <c:v>8.9999999999999993E-3</c:v>
                </c:pt>
                <c:pt idx="1">
                  <c:v>1.2E-2</c:v>
                </c:pt>
                <c:pt idx="2">
                  <c:v>6.2E-2</c:v>
                </c:pt>
                <c:pt idx="3">
                  <c:v>0.11700000000000001</c:v>
                </c:pt>
                <c:pt idx="4">
                  <c:v>0.14399999999999999</c:v>
                </c:pt>
                <c:pt idx="5">
                  <c:v>0.13200000000000001</c:v>
                </c:pt>
                <c:pt idx="6">
                  <c:v>0.121</c:v>
                </c:pt>
                <c:pt idx="7">
                  <c:v>0.111</c:v>
                </c:pt>
                <c:pt idx="8">
                  <c:v>8.7999999999999995E-2</c:v>
                </c:pt>
                <c:pt idx="9">
                  <c:v>8.5999999999999993E-2</c:v>
                </c:pt>
                <c:pt idx="10">
                  <c:v>7.2999999999999995E-2</c:v>
                </c:pt>
                <c:pt idx="11">
                  <c:v>4.7E-2</c:v>
                </c:pt>
              </c:numCache>
            </c:numRef>
          </c:val>
          <c:smooth val="0"/>
          <c:extLst>
            <c:ext xmlns:c16="http://schemas.microsoft.com/office/drawing/2014/chart" uri="{C3380CC4-5D6E-409C-BE32-E72D297353CC}">
              <c16:uniqueId val="{0000000A-AF74-427F-9E01-AC35E1F133E2}"/>
            </c:ext>
          </c:extLst>
        </c:ser>
        <c:dLbls>
          <c:showLegendKey val="0"/>
          <c:showVal val="0"/>
          <c:showCatName val="0"/>
          <c:showSerName val="0"/>
          <c:showPercent val="0"/>
          <c:showBubbleSize val="0"/>
        </c:dLbls>
        <c:smooth val="0"/>
        <c:axId val="1840857007"/>
        <c:axId val="1"/>
      </c:lineChart>
      <c:catAx>
        <c:axId val="184085700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2018-19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700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image" Target="../media/image2.jpeg"/><Relationship Id="rId5" Type="http://schemas.openxmlformats.org/officeDocument/2006/relationships/chart" Target="../charts/chart3.xml"/><Relationship Id="rId4" Type="http://schemas.openxmlformats.org/officeDocument/2006/relationships/chart" Target="../charts/chart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723900</xdr:colOff>
      <xdr:row>33</xdr:row>
      <xdr:rowOff>104775</xdr:rowOff>
    </xdr:from>
    <xdr:to>
      <xdr:col>6</xdr:col>
      <xdr:colOff>19050</xdr:colOff>
      <xdr:row>34</xdr:row>
      <xdr:rowOff>47625</xdr:rowOff>
    </xdr:to>
    <xdr:pic>
      <xdr:nvPicPr>
        <xdr:cNvPr id="2047134" name="Picture 5">
          <a:extLst>
            <a:ext uri="{FF2B5EF4-FFF2-40B4-BE49-F238E27FC236}">
              <a16:creationId xmlns:a16="http://schemas.microsoft.com/office/drawing/2014/main" id="{464A4269-1E87-F724-3AA7-29857BF1C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075" r="8057" b="19260"/>
        <a:stretch>
          <a:fillRect/>
        </a:stretch>
      </xdr:blipFill>
      <xdr:spPr bwMode="auto">
        <a:xfrm>
          <a:off x="6343650" y="10839450"/>
          <a:ext cx="1104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638175</xdr:colOff>
      <xdr:row>0</xdr:row>
      <xdr:rowOff>9525</xdr:rowOff>
    </xdr:from>
    <xdr:to>
      <xdr:col>6</xdr:col>
      <xdr:colOff>152400</xdr:colOff>
      <xdr:row>0</xdr:row>
      <xdr:rowOff>485775</xdr:rowOff>
    </xdr:to>
    <xdr:pic>
      <xdr:nvPicPr>
        <xdr:cNvPr id="2047135" name="Picture 4">
          <a:extLst>
            <a:ext uri="{FF2B5EF4-FFF2-40B4-BE49-F238E27FC236}">
              <a16:creationId xmlns:a16="http://schemas.microsoft.com/office/drawing/2014/main" id="{F1B2E4F5-FF15-B4DE-303F-37C058B19D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9525"/>
          <a:ext cx="13239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819150</xdr:colOff>
      <xdr:row>5</xdr:row>
      <xdr:rowOff>57150</xdr:rowOff>
    </xdr:from>
    <xdr:to>
      <xdr:col>5</xdr:col>
      <xdr:colOff>1495425</xdr:colOff>
      <xdr:row>6</xdr:row>
      <xdr:rowOff>47625</xdr:rowOff>
    </xdr:to>
    <xdr:grpSp>
      <xdr:nvGrpSpPr>
        <xdr:cNvPr id="2047136" name="Group 3">
          <a:extLst>
            <a:ext uri="{FF2B5EF4-FFF2-40B4-BE49-F238E27FC236}">
              <a16:creationId xmlns:a16="http://schemas.microsoft.com/office/drawing/2014/main" id="{BF84984F-0129-6A1C-E416-8446464582D2}"/>
            </a:ext>
          </a:extLst>
        </xdr:cNvPr>
        <xdr:cNvGrpSpPr>
          <a:grpSpLocks/>
        </xdr:cNvGrpSpPr>
      </xdr:nvGrpSpPr>
      <xdr:grpSpPr bwMode="auto">
        <a:xfrm>
          <a:off x="6680688" y="1837592"/>
          <a:ext cx="673100" cy="170473"/>
          <a:chOff x="432955" y="2367662"/>
          <a:chExt cx="673416" cy="188625"/>
        </a:xfrm>
      </xdr:grpSpPr>
      <xdr:sp macro="" textlink="">
        <xdr:nvSpPr>
          <xdr:cNvPr id="5" name="Rectangle 4">
            <a:extLst>
              <a:ext uri="{FF2B5EF4-FFF2-40B4-BE49-F238E27FC236}">
                <a16:creationId xmlns:a16="http://schemas.microsoft.com/office/drawing/2014/main" id="{D37E4CAB-D818-4DFF-0297-6BFEFD6041A7}"/>
              </a:ext>
            </a:extLst>
          </xdr:cNvPr>
          <xdr:cNvSpPr/>
        </xdr:nvSpPr>
        <xdr:spPr>
          <a:xfrm>
            <a:off x="432955" y="2397445"/>
            <a:ext cx="654447" cy="158842"/>
          </a:xfrm>
          <a:prstGeom prst="rect">
            <a:avLst/>
          </a:prstGeom>
          <a:solidFill>
            <a:schemeClr val="bg1"/>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sp macro="" textlink="">
        <xdr:nvSpPr>
          <xdr:cNvPr id="6" name="Isosceles Triangle 5">
            <a:extLst>
              <a:ext uri="{FF2B5EF4-FFF2-40B4-BE49-F238E27FC236}">
                <a16:creationId xmlns:a16="http://schemas.microsoft.com/office/drawing/2014/main" id="{51D8C3FE-1D13-2A2C-AA0B-355283A1E993}"/>
              </a:ext>
            </a:extLst>
          </xdr:cNvPr>
          <xdr:cNvSpPr/>
        </xdr:nvSpPr>
        <xdr:spPr>
          <a:xfrm rot="2700000" flipH="1">
            <a:off x="1011524" y="2397445"/>
            <a:ext cx="132786" cy="59566"/>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6</xdr:col>
      <xdr:colOff>152400</xdr:colOff>
      <xdr:row>0</xdr:row>
      <xdr:rowOff>514350</xdr:rowOff>
    </xdr:to>
    <xdr:pic>
      <xdr:nvPicPr>
        <xdr:cNvPr id="2040278" name="Picture 4">
          <a:extLst>
            <a:ext uri="{FF2B5EF4-FFF2-40B4-BE49-F238E27FC236}">
              <a16:creationId xmlns:a16="http://schemas.microsoft.com/office/drawing/2014/main" id="{58403706-35D5-92AE-39E6-522E7083A8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9050"/>
          <a:ext cx="13239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2</xdr:col>
      <xdr:colOff>1171575</xdr:colOff>
      <xdr:row>48</xdr:row>
      <xdr:rowOff>9525</xdr:rowOff>
    </xdr:to>
    <xdr:pic>
      <xdr:nvPicPr>
        <xdr:cNvPr id="2040279" name="Picture 12">
          <a:extLst>
            <a:ext uri="{FF2B5EF4-FFF2-40B4-BE49-F238E27FC236}">
              <a16:creationId xmlns:a16="http://schemas.microsoft.com/office/drawing/2014/main" id="{313944E0-DA48-29EC-684D-DE960A1D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7686675"/>
          <a:ext cx="24860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2</xdr:col>
      <xdr:colOff>923925</xdr:colOff>
      <xdr:row>94</xdr:row>
      <xdr:rowOff>171450</xdr:rowOff>
    </xdr:to>
    <xdr:pic>
      <xdr:nvPicPr>
        <xdr:cNvPr id="2040280" name="Picture 18">
          <a:extLst>
            <a:ext uri="{FF2B5EF4-FFF2-40B4-BE49-F238E27FC236}">
              <a16:creationId xmlns:a16="http://schemas.microsoft.com/office/drawing/2014/main" id="{2926EA99-F52D-BE15-702C-F65BD5C58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16830675"/>
          <a:ext cx="22383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98</xdr:row>
      <xdr:rowOff>114300</xdr:rowOff>
    </xdr:from>
    <xdr:to>
      <xdr:col>7</xdr:col>
      <xdr:colOff>123825</xdr:colOff>
      <xdr:row>101</xdr:row>
      <xdr:rowOff>142875</xdr:rowOff>
    </xdr:to>
    <xdr:pic>
      <xdr:nvPicPr>
        <xdr:cNvPr id="2040281" name="Picture 13">
          <a:extLst>
            <a:ext uri="{FF2B5EF4-FFF2-40B4-BE49-F238E27FC236}">
              <a16:creationId xmlns:a16="http://schemas.microsoft.com/office/drawing/2014/main" id="{5DC2F2CA-58BE-364B-2077-BEB1CE4E9D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94214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0</xdr:rowOff>
    </xdr:from>
    <xdr:to>
      <xdr:col>7</xdr:col>
      <xdr:colOff>123825</xdr:colOff>
      <xdr:row>55</xdr:row>
      <xdr:rowOff>28575</xdr:rowOff>
    </xdr:to>
    <xdr:pic>
      <xdr:nvPicPr>
        <xdr:cNvPr id="2040282" name="Picture 14">
          <a:extLst>
            <a:ext uri="{FF2B5EF4-FFF2-40B4-BE49-F238E27FC236}">
              <a16:creationId xmlns:a16="http://schemas.microsoft.com/office/drawing/2014/main" id="{E1B579DB-1134-A42A-D443-E1F351BBC8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05441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60</xdr:row>
      <xdr:rowOff>0</xdr:rowOff>
    </xdr:from>
    <xdr:to>
      <xdr:col>5</xdr:col>
      <xdr:colOff>1800225</xdr:colOff>
      <xdr:row>70</xdr:row>
      <xdr:rowOff>180975</xdr:rowOff>
    </xdr:to>
    <xdr:grpSp>
      <xdr:nvGrpSpPr>
        <xdr:cNvPr id="2040283" name="Group 15">
          <a:extLst>
            <a:ext uri="{FF2B5EF4-FFF2-40B4-BE49-F238E27FC236}">
              <a16:creationId xmlns:a16="http://schemas.microsoft.com/office/drawing/2014/main" id="{D5C245B0-1E14-D891-47F3-BB9609C9D28D}"/>
            </a:ext>
          </a:extLst>
        </xdr:cNvPr>
        <xdr:cNvGrpSpPr>
          <a:grpSpLocks/>
        </xdr:cNvGrpSpPr>
      </xdr:nvGrpSpPr>
      <xdr:grpSpPr bwMode="auto">
        <a:xfrm>
          <a:off x="0" y="11715750"/>
          <a:ext cx="7660217" cy="1976967"/>
          <a:chOff x="0" y="1"/>
          <a:chExt cx="7419975" cy="2085974"/>
        </a:xfrm>
      </xdr:grpSpPr>
      <xdr:pic>
        <xdr:nvPicPr>
          <xdr:cNvPr id="2040290" name="Picture 16">
            <a:extLst>
              <a:ext uri="{FF2B5EF4-FFF2-40B4-BE49-F238E27FC236}">
                <a16:creationId xmlns:a16="http://schemas.microsoft.com/office/drawing/2014/main" id="{DBF8504C-4B43-744C-A2D2-81D375982A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2502" r="59422" b="71199"/>
          <a:stretch>
            <a:fillRect/>
          </a:stretch>
        </xdr:blipFill>
        <xdr:spPr bwMode="auto">
          <a:xfrm>
            <a:off x="0" y="1"/>
            <a:ext cx="74199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91" name="Picture 17">
            <a:extLst>
              <a:ext uri="{FF2B5EF4-FFF2-40B4-BE49-F238E27FC236}">
                <a16:creationId xmlns:a16="http://schemas.microsoft.com/office/drawing/2014/main" id="{5AD03F0E-C642-B9E0-B5AA-D1D58C6E14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164782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75</xdr:row>
      <xdr:rowOff>114300</xdr:rowOff>
    </xdr:from>
    <xdr:to>
      <xdr:col>6</xdr:col>
      <xdr:colOff>95250</xdr:colOff>
      <xdr:row>78</xdr:row>
      <xdr:rowOff>95250</xdr:rowOff>
    </xdr:to>
    <xdr:grpSp>
      <xdr:nvGrpSpPr>
        <xdr:cNvPr id="2040284" name="Group 18">
          <a:extLst>
            <a:ext uri="{FF2B5EF4-FFF2-40B4-BE49-F238E27FC236}">
              <a16:creationId xmlns:a16="http://schemas.microsoft.com/office/drawing/2014/main" id="{519E028C-BCD4-86DE-E7EB-252BAD52A4C0}"/>
            </a:ext>
          </a:extLst>
        </xdr:cNvPr>
        <xdr:cNvGrpSpPr>
          <a:grpSpLocks/>
        </xdr:cNvGrpSpPr>
      </xdr:nvGrpSpPr>
      <xdr:grpSpPr bwMode="auto">
        <a:xfrm>
          <a:off x="0" y="14539383"/>
          <a:ext cx="7852833" cy="520700"/>
          <a:chOff x="0" y="3038475"/>
          <a:chExt cx="7524750" cy="552450"/>
        </a:xfrm>
      </xdr:grpSpPr>
      <xdr:pic>
        <xdr:nvPicPr>
          <xdr:cNvPr id="2040288" name="Picture 19">
            <a:extLst>
              <a:ext uri="{FF2B5EF4-FFF2-40B4-BE49-F238E27FC236}">
                <a16:creationId xmlns:a16="http://schemas.microsoft.com/office/drawing/2014/main" id="{61E43160-FBB8-5074-3DFD-F9E9A0E028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303847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Oval 20">
            <a:extLst>
              <a:ext uri="{FF2B5EF4-FFF2-40B4-BE49-F238E27FC236}">
                <a16:creationId xmlns:a16="http://schemas.microsoft.com/office/drawing/2014/main" id="{89463018-1200-4F15-B835-5156777C614E}"/>
              </a:ext>
            </a:extLst>
          </xdr:cNvPr>
          <xdr:cNvSpPr/>
        </xdr:nvSpPr>
        <xdr:spPr bwMode="auto">
          <a:xfrm>
            <a:off x="7315200" y="3352800"/>
            <a:ext cx="2095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0</xdr:col>
      <xdr:colOff>0</xdr:colOff>
      <xdr:row>106</xdr:row>
      <xdr:rowOff>0</xdr:rowOff>
    </xdr:from>
    <xdr:to>
      <xdr:col>7</xdr:col>
      <xdr:colOff>419100</xdr:colOff>
      <xdr:row>123</xdr:row>
      <xdr:rowOff>161925</xdr:rowOff>
    </xdr:to>
    <xdr:grpSp>
      <xdr:nvGrpSpPr>
        <xdr:cNvPr id="2040285" name="Group 13">
          <a:extLst>
            <a:ext uri="{FF2B5EF4-FFF2-40B4-BE49-F238E27FC236}">
              <a16:creationId xmlns:a16="http://schemas.microsoft.com/office/drawing/2014/main" id="{CA6261BE-3F94-EB04-89BC-745FCD22F565}"/>
            </a:ext>
          </a:extLst>
        </xdr:cNvPr>
        <xdr:cNvGrpSpPr>
          <a:grpSpLocks/>
        </xdr:cNvGrpSpPr>
      </xdr:nvGrpSpPr>
      <xdr:grpSpPr bwMode="auto">
        <a:xfrm>
          <a:off x="0" y="20013083"/>
          <a:ext cx="8377767" cy="3217334"/>
          <a:chOff x="0" y="0"/>
          <a:chExt cx="8201025" cy="3790950"/>
        </a:xfrm>
      </xdr:grpSpPr>
      <xdr:pic>
        <xdr:nvPicPr>
          <xdr:cNvPr id="2040286" name="Picture 14">
            <a:extLst>
              <a:ext uri="{FF2B5EF4-FFF2-40B4-BE49-F238E27FC236}">
                <a16:creationId xmlns:a16="http://schemas.microsoft.com/office/drawing/2014/main" id="{433F6CDE-D3B3-DCFA-5AF6-05626D6EA27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17709" r="54973" b="30460"/>
          <a:stretch>
            <a:fillRect/>
          </a:stretch>
        </xdr:blipFill>
        <xdr:spPr bwMode="auto">
          <a:xfrm>
            <a:off x="0" y="0"/>
            <a:ext cx="58578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87" name="Picture 15">
            <a:extLst>
              <a:ext uri="{FF2B5EF4-FFF2-40B4-BE49-F238E27FC236}">
                <a16:creationId xmlns:a16="http://schemas.microsoft.com/office/drawing/2014/main" id="{4651E396-21A7-FDE2-E7C9-7E4815C152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68822" t="17709" r="12801" b="30460"/>
          <a:stretch>
            <a:fillRect/>
          </a:stretch>
        </xdr:blipFill>
        <xdr:spPr bwMode="auto">
          <a:xfrm>
            <a:off x="5810250" y="0"/>
            <a:ext cx="23907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180975</xdr:colOff>
      <xdr:row>0</xdr:row>
      <xdr:rowOff>19050</xdr:rowOff>
    </xdr:from>
    <xdr:to>
      <xdr:col>19</xdr:col>
      <xdr:colOff>0</xdr:colOff>
      <xdr:row>1</xdr:row>
      <xdr:rowOff>0</xdr:rowOff>
    </xdr:to>
    <xdr:pic>
      <xdr:nvPicPr>
        <xdr:cNvPr id="1239805" name="Picture 4">
          <a:extLst>
            <a:ext uri="{FF2B5EF4-FFF2-40B4-BE49-F238E27FC236}">
              <a16:creationId xmlns:a16="http://schemas.microsoft.com/office/drawing/2014/main" id="{B49E7469-2A04-A25B-1642-1BA133B23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30525" y="19050"/>
          <a:ext cx="771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552450</xdr:colOff>
      <xdr:row>26</xdr:row>
      <xdr:rowOff>57150</xdr:rowOff>
    </xdr:from>
    <xdr:to>
      <xdr:col>19</xdr:col>
      <xdr:colOff>8890</xdr:colOff>
      <xdr:row>28</xdr:row>
      <xdr:rowOff>8890</xdr:rowOff>
    </xdr:to>
    <xdr:pic>
      <xdr:nvPicPr>
        <xdr:cNvPr id="1239806" name="Picture 5">
          <a:extLst>
            <a:ext uri="{FF2B5EF4-FFF2-40B4-BE49-F238E27FC236}">
              <a16:creationId xmlns:a16="http://schemas.microsoft.com/office/drawing/2014/main" id="{8D16CA60-FD9D-C376-0028-4435A26A92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5220950" y="6105525"/>
          <a:ext cx="12001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95250</xdr:colOff>
      <xdr:row>0</xdr:row>
      <xdr:rowOff>9525</xdr:rowOff>
    </xdr:from>
    <xdr:to>
      <xdr:col>26</xdr:col>
      <xdr:colOff>167640</xdr:colOff>
      <xdr:row>0</xdr:row>
      <xdr:rowOff>361950</xdr:rowOff>
    </xdr:to>
    <xdr:pic>
      <xdr:nvPicPr>
        <xdr:cNvPr id="1928294" name="Picture 4">
          <a:extLst>
            <a:ext uri="{FF2B5EF4-FFF2-40B4-BE49-F238E27FC236}">
              <a16:creationId xmlns:a16="http://schemas.microsoft.com/office/drawing/2014/main" id="{AD24C802-48BD-2BCB-E970-54B6B3885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9525"/>
          <a:ext cx="914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142875</xdr:colOff>
      <xdr:row>54</xdr:row>
      <xdr:rowOff>85725</xdr:rowOff>
    </xdr:from>
    <xdr:to>
      <xdr:col>26</xdr:col>
      <xdr:colOff>91440</xdr:colOff>
      <xdr:row>56</xdr:row>
      <xdr:rowOff>20955</xdr:rowOff>
    </xdr:to>
    <xdr:pic>
      <xdr:nvPicPr>
        <xdr:cNvPr id="1928295" name="Picture 5">
          <a:extLst>
            <a:ext uri="{FF2B5EF4-FFF2-40B4-BE49-F238E27FC236}">
              <a16:creationId xmlns:a16="http://schemas.microsoft.com/office/drawing/2014/main" id="{78710EDE-0961-3151-4898-96C1D3243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5895975" y="10677525"/>
          <a:ext cx="10953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238125</xdr:colOff>
      <xdr:row>0</xdr:row>
      <xdr:rowOff>28575</xdr:rowOff>
    </xdr:from>
    <xdr:to>
      <xdr:col>10</xdr:col>
      <xdr:colOff>771525</xdr:colOff>
      <xdr:row>0</xdr:row>
      <xdr:rowOff>371475</xdr:rowOff>
    </xdr:to>
    <xdr:pic>
      <xdr:nvPicPr>
        <xdr:cNvPr id="10099" name="Picture 4">
          <a:extLst>
            <a:ext uri="{FF2B5EF4-FFF2-40B4-BE49-F238E27FC236}">
              <a16:creationId xmlns:a16="http://schemas.microsoft.com/office/drawing/2014/main" id="{6817C299-E910-1C6B-A143-FD20C47DF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0" y="28575"/>
          <a:ext cx="533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25</xdr:row>
      <xdr:rowOff>123825</xdr:rowOff>
    </xdr:from>
    <xdr:to>
      <xdr:col>10</xdr:col>
      <xdr:colOff>771525</xdr:colOff>
      <xdr:row>25</xdr:row>
      <xdr:rowOff>533400</xdr:rowOff>
    </xdr:to>
    <xdr:pic>
      <xdr:nvPicPr>
        <xdr:cNvPr id="10100" name="Picture 5">
          <a:extLst>
            <a:ext uri="{FF2B5EF4-FFF2-40B4-BE49-F238E27FC236}">
              <a16:creationId xmlns:a16="http://schemas.microsoft.com/office/drawing/2014/main" id="{09B3C9F5-574D-3652-A3FA-C906A296E6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0001250" y="8096250"/>
          <a:ext cx="723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495300</xdr:colOff>
      <xdr:row>0</xdr:row>
      <xdr:rowOff>276225</xdr:rowOff>
    </xdr:to>
    <xdr:pic>
      <xdr:nvPicPr>
        <xdr:cNvPr id="6022" name="Picture 4">
          <a:extLst>
            <a:ext uri="{FF2B5EF4-FFF2-40B4-BE49-F238E27FC236}">
              <a16:creationId xmlns:a16="http://schemas.microsoft.com/office/drawing/2014/main" id="{2593A741-5937-8A44-55D4-82A14912D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2725" y="0"/>
          <a:ext cx="495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400050</xdr:colOff>
      <xdr:row>62</xdr:row>
      <xdr:rowOff>76200</xdr:rowOff>
    </xdr:from>
    <xdr:to>
      <xdr:col>23</xdr:col>
      <xdr:colOff>704850</xdr:colOff>
      <xdr:row>64</xdr:row>
      <xdr:rowOff>95250</xdr:rowOff>
    </xdr:to>
    <xdr:pic>
      <xdr:nvPicPr>
        <xdr:cNvPr id="6023" name="Picture 5">
          <a:extLst>
            <a:ext uri="{FF2B5EF4-FFF2-40B4-BE49-F238E27FC236}">
              <a16:creationId xmlns:a16="http://schemas.microsoft.com/office/drawing/2014/main" id="{54DAA280-D104-B0FB-F292-991C1A0C2D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3801725" y="117538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47</xdr:col>
      <xdr:colOff>514350</xdr:colOff>
      <xdr:row>0</xdr:row>
      <xdr:rowOff>38100</xdr:rowOff>
    </xdr:from>
    <xdr:to>
      <xdr:col>48</xdr:col>
      <xdr:colOff>695325</xdr:colOff>
      <xdr:row>0</xdr:row>
      <xdr:rowOff>381000</xdr:rowOff>
    </xdr:to>
    <xdr:pic>
      <xdr:nvPicPr>
        <xdr:cNvPr id="7033" name="Picture 4">
          <a:extLst>
            <a:ext uri="{FF2B5EF4-FFF2-40B4-BE49-F238E27FC236}">
              <a16:creationId xmlns:a16="http://schemas.microsoft.com/office/drawing/2014/main" id="{45946327-563A-15FD-A395-EAAD95F22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46725" y="38100"/>
          <a:ext cx="8953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295275</xdr:colOff>
      <xdr:row>62</xdr:row>
      <xdr:rowOff>85725</xdr:rowOff>
    </xdr:from>
    <xdr:to>
      <xdr:col>48</xdr:col>
      <xdr:colOff>666750</xdr:colOff>
      <xdr:row>64</xdr:row>
      <xdr:rowOff>104775</xdr:rowOff>
    </xdr:to>
    <xdr:pic>
      <xdr:nvPicPr>
        <xdr:cNvPr id="7034" name="Picture 5">
          <a:extLst>
            <a:ext uri="{FF2B5EF4-FFF2-40B4-BE49-F238E27FC236}">
              <a16:creationId xmlns:a16="http://schemas.microsoft.com/office/drawing/2014/main" id="{8F3FCA23-A90C-419E-0DCB-4779AEC71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30727650" y="122110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934" name="Picture 4">
          <a:extLst>
            <a:ext uri="{FF2B5EF4-FFF2-40B4-BE49-F238E27FC236}">
              <a16:creationId xmlns:a16="http://schemas.microsoft.com/office/drawing/2014/main" id="{93A14403-C2ED-E73B-F941-468D0962D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742950</xdr:colOff>
      <xdr:row>113</xdr:row>
      <xdr:rowOff>123825</xdr:rowOff>
    </xdr:from>
    <xdr:to>
      <xdr:col>4</xdr:col>
      <xdr:colOff>1828800</xdr:colOff>
      <xdr:row>115</xdr:row>
      <xdr:rowOff>66675</xdr:rowOff>
    </xdr:to>
    <xdr:pic>
      <xdr:nvPicPr>
        <xdr:cNvPr id="2935" name="Picture 5">
          <a:extLst>
            <a:ext uri="{FF2B5EF4-FFF2-40B4-BE49-F238E27FC236}">
              <a16:creationId xmlns:a16="http://schemas.microsoft.com/office/drawing/2014/main" id="{485A6B31-0942-E992-2D20-40A93A5BE2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134100" y="218503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048158" name="Picture 4">
          <a:extLst>
            <a:ext uri="{FF2B5EF4-FFF2-40B4-BE49-F238E27FC236}">
              <a16:creationId xmlns:a16="http://schemas.microsoft.com/office/drawing/2014/main" id="{D0706274-9A68-FD92-9C0F-1EBD4F1BB9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866775</xdr:colOff>
      <xdr:row>68</xdr:row>
      <xdr:rowOff>114300</xdr:rowOff>
    </xdr:from>
    <xdr:to>
      <xdr:col>4</xdr:col>
      <xdr:colOff>1962150</xdr:colOff>
      <xdr:row>69</xdr:row>
      <xdr:rowOff>57150</xdr:rowOff>
    </xdr:to>
    <xdr:pic>
      <xdr:nvPicPr>
        <xdr:cNvPr id="2048159" name="Picture 2">
          <a:extLst>
            <a:ext uri="{FF2B5EF4-FFF2-40B4-BE49-F238E27FC236}">
              <a16:creationId xmlns:a16="http://schemas.microsoft.com/office/drawing/2014/main" id="{D4111BEC-853D-F872-B79F-D97A3DB6FF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257925" y="12734925"/>
          <a:ext cx="1095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171450</xdr:rowOff>
    </xdr:from>
    <xdr:to>
      <xdr:col>4</xdr:col>
      <xdr:colOff>1933575</xdr:colOff>
      <xdr:row>21</xdr:row>
      <xdr:rowOff>152400</xdr:rowOff>
    </xdr:to>
    <xdr:graphicFrame macro="">
      <xdr:nvGraphicFramePr>
        <xdr:cNvPr id="2048160" name="Chart 3">
          <a:extLst>
            <a:ext uri="{FF2B5EF4-FFF2-40B4-BE49-F238E27FC236}">
              <a16:creationId xmlns:a16="http://schemas.microsoft.com/office/drawing/2014/main" id="{64642FE0-03CF-6E79-8F4F-F3BFEF718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23</xdr:row>
      <xdr:rowOff>28575</xdr:rowOff>
    </xdr:from>
    <xdr:to>
      <xdr:col>4</xdr:col>
      <xdr:colOff>1876425</xdr:colOff>
      <xdr:row>42</xdr:row>
      <xdr:rowOff>161925</xdr:rowOff>
    </xdr:to>
    <xdr:graphicFrame macro="">
      <xdr:nvGraphicFramePr>
        <xdr:cNvPr id="2048161" name="Chart 4">
          <a:extLst>
            <a:ext uri="{FF2B5EF4-FFF2-40B4-BE49-F238E27FC236}">
              <a16:creationId xmlns:a16="http://schemas.microsoft.com/office/drawing/2014/main" id="{B85318ED-E517-5DD0-5B41-681F44E00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44</xdr:row>
      <xdr:rowOff>152400</xdr:rowOff>
    </xdr:from>
    <xdr:to>
      <xdr:col>4</xdr:col>
      <xdr:colOff>1876425</xdr:colOff>
      <xdr:row>67</xdr:row>
      <xdr:rowOff>66675</xdr:rowOff>
    </xdr:to>
    <xdr:graphicFrame macro="">
      <xdr:nvGraphicFramePr>
        <xdr:cNvPr id="2048162" name="Chart 6">
          <a:extLst>
            <a:ext uri="{FF2B5EF4-FFF2-40B4-BE49-F238E27FC236}">
              <a16:creationId xmlns:a16="http://schemas.microsoft.com/office/drawing/2014/main" id="{4C852704-12C0-1238-5E41-8FF76B8EB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43</xdr:row>
      <xdr:rowOff>180975</xdr:rowOff>
    </xdr:from>
    <xdr:to>
      <xdr:col>7</xdr:col>
      <xdr:colOff>781050</xdr:colOff>
      <xdr:row>64</xdr:row>
      <xdr:rowOff>104775</xdr:rowOff>
    </xdr:to>
    <xdr:graphicFrame macro="">
      <xdr:nvGraphicFramePr>
        <xdr:cNvPr id="1839307" name="Chart 3">
          <a:extLst>
            <a:ext uri="{FF2B5EF4-FFF2-40B4-BE49-F238E27FC236}">
              <a16:creationId xmlns:a16="http://schemas.microsoft.com/office/drawing/2014/main" id="{AA769D48-2157-34BE-0815-C6C4AC83D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180975</xdr:rowOff>
    </xdr:from>
    <xdr:to>
      <xdr:col>7</xdr:col>
      <xdr:colOff>781050</xdr:colOff>
      <xdr:row>42</xdr:row>
      <xdr:rowOff>104775</xdr:rowOff>
    </xdr:to>
    <xdr:graphicFrame macro="">
      <xdr:nvGraphicFramePr>
        <xdr:cNvPr id="1839308" name="Chart 3">
          <a:extLst>
            <a:ext uri="{FF2B5EF4-FFF2-40B4-BE49-F238E27FC236}">
              <a16:creationId xmlns:a16="http://schemas.microsoft.com/office/drawing/2014/main" id="{C4B6F894-E361-03B2-5E78-F4C984CDE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7</xdr:col>
      <xdr:colOff>781050</xdr:colOff>
      <xdr:row>20</xdr:row>
      <xdr:rowOff>114300</xdr:rowOff>
    </xdr:to>
    <xdr:graphicFrame macro="">
      <xdr:nvGraphicFramePr>
        <xdr:cNvPr id="1839309" name="Chart 3">
          <a:extLst>
            <a:ext uri="{FF2B5EF4-FFF2-40B4-BE49-F238E27FC236}">
              <a16:creationId xmlns:a16="http://schemas.microsoft.com/office/drawing/2014/main" id="{C94024BB-CE33-EBE6-1C5A-94624617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zfarmsource.co.n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showZeros="0" zoomScale="130" zoomScaleNormal="130" workbookViewId="0">
      <selection activeCell="B4" sqref="B4"/>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11" ht="70.5" customHeight="1" x14ac:dyDescent="0.35">
      <c r="A1" s="158"/>
      <c r="B1" s="159" t="s">
        <v>0</v>
      </c>
      <c r="C1" s="284"/>
      <c r="D1" s="160"/>
      <c r="E1" s="160"/>
      <c r="F1" s="160"/>
      <c r="G1" s="160"/>
      <c r="H1" s="161"/>
      <c r="I1" s="24"/>
    </row>
    <row r="2" spans="1:11" x14ac:dyDescent="0.35">
      <c r="A2" s="24" t="s">
        <v>1</v>
      </c>
      <c r="B2" s="24"/>
      <c r="C2" s="24"/>
      <c r="D2" s="24"/>
      <c r="E2" s="24"/>
      <c r="F2" s="24"/>
      <c r="G2" s="24"/>
      <c r="H2" s="24"/>
      <c r="I2" s="24"/>
    </row>
    <row r="3" spans="1:11" ht="26.25" customHeight="1" x14ac:dyDescent="0.35">
      <c r="A3" s="24"/>
      <c r="B3" s="163" t="s">
        <v>2</v>
      </c>
      <c r="C3" s="163"/>
      <c r="D3" s="164"/>
      <c r="E3" s="164"/>
      <c r="F3" s="176" t="s">
        <v>3</v>
      </c>
      <c r="G3" s="24"/>
      <c r="H3" s="24"/>
      <c r="I3" s="24"/>
      <c r="K3" t="s">
        <v>4</v>
      </c>
    </row>
    <row r="4" spans="1:11" x14ac:dyDescent="0.35">
      <c r="A4" s="24"/>
      <c r="B4" s="178" t="s">
        <v>5</v>
      </c>
      <c r="C4" s="164"/>
      <c r="D4" s="164"/>
      <c r="E4" s="164"/>
      <c r="F4" s="304" t="s">
        <v>6</v>
      </c>
      <c r="G4" s="24"/>
      <c r="H4" s="24"/>
      <c r="I4" s="24"/>
    </row>
    <row r="5" spans="1:11" x14ac:dyDescent="0.35">
      <c r="A5" s="24"/>
      <c r="B5" s="178" t="s">
        <v>7</v>
      </c>
      <c r="C5" s="164"/>
      <c r="D5" s="164"/>
      <c r="E5" s="164"/>
      <c r="F5" s="304"/>
      <c r="G5" s="24"/>
      <c r="H5" s="24"/>
      <c r="I5" s="24"/>
    </row>
    <row r="6" spans="1:11" x14ac:dyDescent="0.35">
      <c r="A6" s="24"/>
      <c r="B6" s="178" t="s">
        <v>8</v>
      </c>
      <c r="C6" s="164"/>
      <c r="D6" s="164"/>
      <c r="E6" s="164"/>
      <c r="F6" s="304"/>
      <c r="G6" s="24"/>
      <c r="I6" s="24"/>
    </row>
    <row r="7" spans="1:11" x14ac:dyDescent="0.35">
      <c r="A7" s="24"/>
      <c r="B7" s="178" t="s">
        <v>9</v>
      </c>
      <c r="C7" s="164"/>
      <c r="D7" s="164"/>
      <c r="E7" s="164"/>
      <c r="F7" s="304"/>
      <c r="G7" s="24"/>
      <c r="H7" s="24"/>
      <c r="I7" s="24"/>
    </row>
    <row r="8" spans="1:11" ht="15" customHeight="1" x14ac:dyDescent="0.35">
      <c r="A8" s="24"/>
      <c r="B8" s="178" t="s">
        <v>10</v>
      </c>
      <c r="C8" s="164"/>
      <c r="D8" s="164"/>
      <c r="E8" s="164"/>
      <c r="F8" s="304" t="s">
        <v>11</v>
      </c>
      <c r="G8" s="24"/>
      <c r="H8" s="24"/>
      <c r="I8" s="24"/>
    </row>
    <row r="9" spans="1:11" ht="15" customHeight="1" x14ac:dyDescent="0.35">
      <c r="A9" s="24"/>
      <c r="B9" s="178" t="s">
        <v>12</v>
      </c>
      <c r="C9" s="164"/>
      <c r="D9" s="164"/>
      <c r="E9" s="164"/>
      <c r="F9" s="304"/>
      <c r="G9" s="24"/>
      <c r="H9" s="24"/>
      <c r="I9" s="24"/>
    </row>
    <row r="10" spans="1:11" ht="15" customHeight="1" x14ac:dyDescent="0.35">
      <c r="A10" s="24"/>
      <c r="B10" s="178" t="s">
        <v>13</v>
      </c>
      <c r="C10" s="164"/>
      <c r="D10" s="164"/>
      <c r="E10" s="164"/>
      <c r="F10" s="304"/>
      <c r="G10" s="24"/>
      <c r="H10" s="24"/>
      <c r="I10" s="24"/>
    </row>
    <row r="11" spans="1:11" ht="15" customHeight="1" x14ac:dyDescent="0.35">
      <c r="A11" s="24"/>
      <c r="B11" s="178" t="s">
        <v>14</v>
      </c>
      <c r="C11" s="164"/>
      <c r="D11" s="164"/>
      <c r="E11" s="164"/>
      <c r="F11" s="304"/>
      <c r="G11" s="24"/>
      <c r="H11" s="24"/>
      <c r="I11" s="24"/>
    </row>
    <row r="12" spans="1:11" x14ac:dyDescent="0.35">
      <c r="A12" s="24"/>
      <c r="B12" s="178" t="s">
        <v>15</v>
      </c>
      <c r="C12" s="164"/>
      <c r="D12" s="164"/>
      <c r="E12" s="164"/>
      <c r="F12" s="304"/>
      <c r="G12" s="24"/>
      <c r="H12" s="24"/>
      <c r="I12" s="24"/>
    </row>
    <row r="13" spans="1:11" x14ac:dyDescent="0.35">
      <c r="A13" s="24"/>
      <c r="B13" s="207"/>
      <c r="C13" s="2"/>
      <c r="D13" s="2"/>
      <c r="E13" s="2"/>
      <c r="F13" s="280"/>
      <c r="G13" s="24"/>
      <c r="H13" s="24"/>
      <c r="I13" s="24"/>
    </row>
    <row r="14" spans="1:11" x14ac:dyDescent="0.35">
      <c r="A14" s="24"/>
      <c r="B14" s="166" t="s">
        <v>16</v>
      </c>
      <c r="D14" s="25"/>
      <c r="E14" s="177"/>
      <c r="F14" s="25"/>
      <c r="G14" s="24"/>
      <c r="H14" s="24"/>
      <c r="I14" s="24"/>
    </row>
    <row r="15" spans="1:11" x14ac:dyDescent="0.35">
      <c r="A15" s="24"/>
      <c r="B15" s="168" t="s">
        <v>17</v>
      </c>
      <c r="D15" s="25"/>
      <c r="E15" s="25"/>
      <c r="F15" s="25"/>
      <c r="G15" s="24"/>
      <c r="H15" s="24"/>
      <c r="I15" s="24"/>
    </row>
    <row r="16" spans="1:11" ht="24" customHeight="1" x14ac:dyDescent="0.35">
      <c r="A16" s="24"/>
      <c r="B16" s="166" t="s">
        <v>18</v>
      </c>
      <c r="C16" s="24"/>
      <c r="D16" s="24"/>
      <c r="E16" s="24"/>
      <c r="F16" s="24"/>
      <c r="G16" s="24"/>
      <c r="H16" s="24"/>
      <c r="I16" s="24"/>
    </row>
    <row r="17" spans="1:14" ht="54.75" customHeight="1" x14ac:dyDescent="0.35">
      <c r="A17" s="24"/>
      <c r="B17" s="302" t="s">
        <v>19</v>
      </c>
      <c r="C17" s="302"/>
      <c r="D17" s="302"/>
      <c r="E17" s="302"/>
      <c r="F17" s="302"/>
      <c r="G17" s="24"/>
      <c r="H17" s="24"/>
      <c r="I17" s="24"/>
    </row>
    <row r="18" spans="1:14" ht="22.5" customHeight="1" x14ac:dyDescent="0.35">
      <c r="A18" s="24"/>
      <c r="B18" s="166" t="s">
        <v>20</v>
      </c>
      <c r="D18" s="25"/>
      <c r="E18" s="177"/>
      <c r="F18" s="25"/>
      <c r="G18" s="24"/>
      <c r="H18" s="24"/>
      <c r="I18" s="24"/>
    </row>
    <row r="19" spans="1:14" ht="22.5" customHeight="1" x14ac:dyDescent="0.35">
      <c r="A19" s="24"/>
      <c r="B19" s="168" t="s">
        <v>21</v>
      </c>
      <c r="D19" s="25"/>
      <c r="E19" s="177"/>
      <c r="F19" s="25"/>
      <c r="G19" s="24"/>
      <c r="H19" s="24"/>
      <c r="I19" s="24"/>
    </row>
    <row r="20" spans="1:14" ht="22.5" customHeight="1" x14ac:dyDescent="0.35">
      <c r="A20" s="24"/>
      <c r="B20" s="166" t="s">
        <v>22</v>
      </c>
      <c r="C20" s="170"/>
      <c r="D20" s="25"/>
      <c r="E20" s="25"/>
      <c r="F20" s="25"/>
      <c r="G20" s="24"/>
      <c r="H20" s="24"/>
      <c r="I20" s="24"/>
    </row>
    <row r="21" spans="1:14" ht="72" customHeight="1" x14ac:dyDescent="0.35">
      <c r="A21" s="24"/>
      <c r="B21" s="303" t="s">
        <v>23</v>
      </c>
      <c r="C21" s="305"/>
      <c r="D21" s="305"/>
      <c r="E21" s="305"/>
      <c r="F21" s="305"/>
      <c r="G21" s="24"/>
      <c r="H21" s="24"/>
      <c r="I21" s="24"/>
    </row>
    <row r="22" spans="1:14" ht="22.5" customHeight="1" x14ac:dyDescent="0.35">
      <c r="A22" s="24"/>
      <c r="B22" s="166" t="s">
        <v>24</v>
      </c>
      <c r="C22" s="170"/>
      <c r="D22" s="25"/>
      <c r="E22" s="25"/>
      <c r="F22" s="25"/>
      <c r="G22" s="24"/>
      <c r="H22" s="24"/>
      <c r="I22" s="24"/>
    </row>
    <row r="23" spans="1:14" ht="63.75" customHeight="1" x14ac:dyDescent="0.35">
      <c r="A23" s="24"/>
      <c r="B23" s="303" t="s">
        <v>25</v>
      </c>
      <c r="C23" s="300"/>
      <c r="D23" s="300"/>
      <c r="E23" s="300"/>
      <c r="F23" s="300"/>
      <c r="G23" s="24"/>
      <c r="H23" s="24"/>
      <c r="I23" s="24"/>
    </row>
    <row r="24" spans="1:14" ht="22.5" customHeight="1" x14ac:dyDescent="0.35">
      <c r="A24" s="24"/>
      <c r="B24" s="166" t="s">
        <v>26</v>
      </c>
      <c r="C24" s="170"/>
      <c r="D24" s="25"/>
      <c r="E24" s="25"/>
      <c r="F24" s="25"/>
      <c r="G24" s="24"/>
      <c r="H24" s="24"/>
      <c r="I24" s="24"/>
    </row>
    <row r="25" spans="1:14" ht="33.75" customHeight="1" x14ac:dyDescent="0.35">
      <c r="A25" s="24"/>
      <c r="B25" s="303" t="s">
        <v>27</v>
      </c>
      <c r="C25" s="300"/>
      <c r="D25" s="300"/>
      <c r="E25" s="300"/>
      <c r="F25" s="300"/>
      <c r="G25" s="24"/>
      <c r="H25" s="24"/>
      <c r="I25" s="24"/>
    </row>
    <row r="26" spans="1:14" ht="22.5" customHeight="1" x14ac:dyDescent="0.35">
      <c r="A26" s="24"/>
      <c r="B26" s="166" t="s">
        <v>28</v>
      </c>
      <c r="C26" s="170"/>
      <c r="D26" s="25"/>
      <c r="E26" s="25"/>
      <c r="F26" s="25"/>
      <c r="G26" s="24"/>
      <c r="H26" s="24"/>
      <c r="I26" s="24"/>
    </row>
    <row r="27" spans="1:14" ht="56.25" customHeight="1" x14ac:dyDescent="0.35">
      <c r="A27" s="24"/>
      <c r="B27" s="303" t="s">
        <v>29</v>
      </c>
      <c r="C27" s="300"/>
      <c r="D27" s="300"/>
      <c r="E27" s="300"/>
      <c r="F27" s="300"/>
      <c r="G27" s="24"/>
      <c r="H27" s="24"/>
      <c r="I27" s="24"/>
    </row>
    <row r="28" spans="1:14" ht="22.5" customHeight="1" x14ac:dyDescent="0.35">
      <c r="A28" s="24"/>
      <c r="B28" s="166" t="s">
        <v>30</v>
      </c>
      <c r="C28" s="170"/>
      <c r="D28" s="25"/>
      <c r="E28" s="25"/>
      <c r="F28" s="25"/>
      <c r="G28" s="24"/>
      <c r="H28" s="24"/>
      <c r="I28" s="24"/>
      <c r="J28" s="299"/>
      <c r="K28" s="300"/>
      <c r="L28" s="300"/>
      <c r="M28" s="300"/>
      <c r="N28" s="300"/>
    </row>
    <row r="29" spans="1:14" ht="24" customHeight="1" x14ac:dyDescent="0.35">
      <c r="A29" s="24"/>
      <c r="B29" s="301" t="s">
        <v>31</v>
      </c>
      <c r="C29" s="302"/>
      <c r="D29" s="302"/>
      <c r="E29" s="302"/>
      <c r="F29" s="302"/>
      <c r="G29" s="24"/>
      <c r="H29" s="24"/>
      <c r="I29" s="24"/>
    </row>
    <row r="30" spans="1:14" ht="22.5" customHeight="1" x14ac:dyDescent="0.35">
      <c r="A30" s="24"/>
      <c r="B30" s="166" t="s">
        <v>32</v>
      </c>
      <c r="C30" s="170"/>
      <c r="D30" s="25"/>
      <c r="E30" s="25"/>
      <c r="F30" s="25"/>
      <c r="G30" s="24"/>
      <c r="H30" s="24"/>
      <c r="I30" s="24"/>
    </row>
    <row r="31" spans="1:14" x14ac:dyDescent="0.35">
      <c r="A31" s="24"/>
      <c r="B31" s="168" t="s">
        <v>33</v>
      </c>
      <c r="D31" s="25"/>
      <c r="E31" s="177"/>
      <c r="F31" s="25"/>
      <c r="G31" s="24"/>
      <c r="H31" s="24"/>
      <c r="I31" s="24"/>
    </row>
    <row r="32" spans="1:14" x14ac:dyDescent="0.35">
      <c r="A32" s="24"/>
      <c r="B32" s="168" t="s">
        <v>34</v>
      </c>
      <c r="D32" s="25"/>
      <c r="E32" s="177"/>
      <c r="F32" s="25"/>
      <c r="G32" s="24"/>
      <c r="H32" s="24"/>
      <c r="I32" s="24"/>
    </row>
    <row r="33" spans="1:9" x14ac:dyDescent="0.35">
      <c r="A33" s="24"/>
      <c r="B33" s="24"/>
      <c r="C33" s="24"/>
      <c r="D33" s="24"/>
      <c r="E33" s="24"/>
      <c r="F33" s="24"/>
      <c r="G33" s="24"/>
      <c r="H33" s="24"/>
      <c r="I33" s="24"/>
    </row>
    <row r="34" spans="1:9" ht="36.75" customHeight="1" x14ac:dyDescent="0.35">
      <c r="A34" s="292"/>
      <c r="B34" s="292"/>
      <c r="C34" s="292"/>
      <c r="D34" s="292"/>
      <c r="E34" s="292"/>
      <c r="F34" s="292"/>
      <c r="G34" s="292"/>
      <c r="H34" s="24"/>
      <c r="I34" s="24"/>
    </row>
    <row r="35" spans="1:9" x14ac:dyDescent="0.35">
      <c r="A35" s="292"/>
      <c r="B35" s="292"/>
      <c r="C35" s="292"/>
      <c r="D35" s="292"/>
      <c r="E35" s="292"/>
      <c r="F35" s="292"/>
      <c r="G35" s="292"/>
      <c r="H35" s="24"/>
      <c r="I35" s="24"/>
    </row>
    <row r="36" spans="1:9" x14ac:dyDescent="0.35">
      <c r="A36" s="24"/>
      <c r="B36" s="24"/>
      <c r="C36" s="24"/>
      <c r="D36" s="24"/>
      <c r="E36" s="24"/>
      <c r="F36" s="24"/>
      <c r="G36" s="24"/>
      <c r="H36" s="24"/>
      <c r="I36" s="24"/>
    </row>
    <row r="37" spans="1:9" x14ac:dyDescent="0.35">
      <c r="B37" s="24"/>
      <c r="C37" s="24"/>
      <c r="D37" s="24"/>
      <c r="E37" s="24"/>
      <c r="F37" s="24"/>
      <c r="G37" s="24"/>
      <c r="H37" s="24"/>
      <c r="I37" s="24"/>
    </row>
    <row r="38" spans="1:9" x14ac:dyDescent="0.35">
      <c r="A38" s="24"/>
      <c r="B38" s="24"/>
      <c r="C38" s="24"/>
      <c r="D38" s="24"/>
      <c r="E38" s="24"/>
      <c r="F38" s="24"/>
      <c r="G38" s="24"/>
      <c r="H38" s="24"/>
    </row>
    <row r="39" spans="1:9" x14ac:dyDescent="0.35">
      <c r="A39" s="24"/>
      <c r="B39" s="24"/>
      <c r="C39" s="24"/>
      <c r="D39" s="24"/>
      <c r="E39" s="24"/>
      <c r="F39" s="24"/>
      <c r="G39" s="24"/>
      <c r="H39" s="24"/>
    </row>
    <row r="40" spans="1:9" x14ac:dyDescent="0.35">
      <c r="A40" s="24"/>
      <c r="B40" s="24"/>
      <c r="C40" s="24"/>
      <c r="D40" s="24"/>
      <c r="E40" s="24"/>
      <c r="F40" s="24"/>
      <c r="G40" s="24"/>
      <c r="H40" s="24"/>
    </row>
    <row r="41" spans="1:9" x14ac:dyDescent="0.35">
      <c r="A41" s="24"/>
      <c r="B41" s="24"/>
      <c r="C41" s="24"/>
      <c r="D41" s="24"/>
      <c r="E41" s="24"/>
      <c r="F41" s="24"/>
      <c r="G41" s="24"/>
      <c r="H41" s="24"/>
    </row>
    <row r="42" spans="1:9" x14ac:dyDescent="0.35">
      <c r="A42" s="24"/>
      <c r="G42" s="24"/>
      <c r="H42" s="24"/>
    </row>
  </sheetData>
  <sheetProtection password="DBAD" sheet="1" selectLockedCells="1"/>
  <mergeCells count="9">
    <mergeCell ref="J28:N28"/>
    <mergeCell ref="B29:F29"/>
    <mergeCell ref="B27:F27"/>
    <mergeCell ref="F4:F7"/>
    <mergeCell ref="F8:F12"/>
    <mergeCell ref="B17:F17"/>
    <mergeCell ref="B21:F21"/>
    <mergeCell ref="B23:F23"/>
    <mergeCell ref="B25:F25"/>
  </mergeCells>
  <hyperlinks>
    <hyperlink ref="B9" location="'Appendix A - Detail Exp Sheet'!A1" display="   -  Appendix A - Detail Expense Sheet" xr:uid="{00000000-0004-0000-0000-000000000000}"/>
    <hyperlink ref="B5" location="'Step 2 - Annual Cash Budget'!A1" display="   -  Annual Cash Budget" xr:uid="{00000000-0004-0000-0000-000001000000}"/>
    <hyperlink ref="B4" location="'Step 1 - Milk Income'!A1" display="   -  Milk Income worksheet to calculate monthly milksolids income" xr:uid="{00000000-0004-0000-0000-000002000000}"/>
    <hyperlink ref="B7" location="'Step 4 - Forecast Budget'!A1" display="   -  Forecast Budget worksheet for one season" xr:uid="{00000000-0004-0000-0000-000003000000}"/>
    <hyperlink ref="B8" location="'Step 5 - Monthly Actuals'!A1" display="   -  Monthly Actuals worksheet to record actual income &amp; expenses against your budget" xr:uid="{00000000-0004-0000-0000-000004000000}"/>
    <hyperlink ref="B6" location="'Step 3 - Sensitivity Table'!A1" display="   -  Sensitivity Table" xr:uid="{00000000-0004-0000-0000-000005000000}"/>
    <hyperlink ref="B12" location="'Helpful Tips'!A1" display="   -  Helpful Tips" xr:uid="{00000000-0004-0000-0000-000006000000}"/>
    <hyperlink ref="B10" location="'Appendix B - Graphs Worksheet'!A1" display="   -  Appendix B - Graphs Sheet" xr:uid="{00000000-0004-0000-0000-000007000000}"/>
    <hyperlink ref="B11" location="'Milk supply curve'!A1" display="   -  Milk supply curve" xr:uid="{00000000-0004-0000-0000-000008000000}"/>
  </hyperlinks>
  <printOptions horizontalCentered="1"/>
  <pageMargins left="3.937007874015748E-2" right="3.937007874015748E-2" top="3.937007874015748E-2" bottom="3.937007874015748E-2" header="0.31496062992125984" footer="0.31496062992125984"/>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5"/>
  <sheetViews>
    <sheetView showGridLines="0" showZeros="0" zoomScale="90" zoomScaleNormal="90" workbookViewId="0">
      <selection activeCell="B11" sqref="B11"/>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8" ht="48.75" customHeight="1" x14ac:dyDescent="0.35">
      <c r="A1" s="158"/>
      <c r="B1" s="159" t="s">
        <v>262</v>
      </c>
      <c r="C1" s="284"/>
      <c r="D1" s="160"/>
      <c r="E1" s="160"/>
      <c r="F1" s="160"/>
      <c r="G1" s="160"/>
      <c r="H1" s="161"/>
    </row>
    <row r="2" spans="1:8" x14ac:dyDescent="0.35">
      <c r="A2" s="24" t="s">
        <v>1</v>
      </c>
      <c r="B2" s="24"/>
      <c r="C2" s="24"/>
      <c r="D2" s="24"/>
      <c r="E2" s="24"/>
      <c r="F2" s="24"/>
      <c r="G2" s="24"/>
      <c r="H2" s="24"/>
    </row>
    <row r="3" spans="1:8" x14ac:dyDescent="0.35">
      <c r="A3" s="24"/>
      <c r="B3" s="162" t="s">
        <v>263</v>
      </c>
      <c r="C3" s="163"/>
      <c r="D3" s="164"/>
      <c r="E3" s="164"/>
      <c r="F3" s="164"/>
      <c r="G3" s="164"/>
      <c r="H3" s="24"/>
    </row>
    <row r="4" spans="1:8" x14ac:dyDescent="0.35">
      <c r="A4" s="24"/>
      <c r="B4" s="163"/>
      <c r="C4" s="163"/>
      <c r="D4" s="164"/>
      <c r="E4" s="164"/>
      <c r="F4" s="164"/>
      <c r="G4" s="164"/>
      <c r="H4" s="24"/>
    </row>
    <row r="5" spans="1:8" ht="15.5" x14ac:dyDescent="0.35">
      <c r="A5" s="24"/>
      <c r="B5" s="195" t="s">
        <v>264</v>
      </c>
      <c r="C5" s="164"/>
      <c r="D5" s="164"/>
      <c r="E5" s="164"/>
      <c r="F5" s="164"/>
      <c r="G5" s="164"/>
      <c r="H5" s="24"/>
    </row>
    <row r="6" spans="1:8" x14ac:dyDescent="0.35">
      <c r="A6" s="24"/>
      <c r="B6" s="163" t="s">
        <v>265</v>
      </c>
      <c r="C6" s="164"/>
      <c r="D6" s="164"/>
      <c r="E6" s="164"/>
      <c r="F6" s="164"/>
      <c r="G6" s="164"/>
      <c r="H6" s="24"/>
    </row>
    <row r="7" spans="1:8" ht="15.5" x14ac:dyDescent="0.35">
      <c r="A7" s="24"/>
      <c r="B7" s="164" t="s">
        <v>266</v>
      </c>
      <c r="C7" s="164"/>
      <c r="D7" s="164"/>
      <c r="E7" s="164"/>
      <c r="F7" s="164"/>
      <c r="G7" s="164"/>
      <c r="H7" s="24"/>
    </row>
    <row r="8" spans="1:8" ht="15.5" x14ac:dyDescent="0.35">
      <c r="A8" s="24"/>
      <c r="B8" s="164" t="s">
        <v>267</v>
      </c>
      <c r="C8" s="164"/>
      <c r="D8" s="164"/>
      <c r="E8" s="164"/>
      <c r="F8" s="164"/>
      <c r="G8" s="164"/>
      <c r="H8" s="24"/>
    </row>
    <row r="9" spans="1:8" ht="15.5" x14ac:dyDescent="0.35">
      <c r="A9" s="24"/>
      <c r="B9" s="164" t="s">
        <v>268</v>
      </c>
      <c r="C9" s="164"/>
      <c r="D9" s="164"/>
      <c r="E9" s="164"/>
      <c r="F9" s="164"/>
      <c r="G9" s="164"/>
      <c r="H9" s="24"/>
    </row>
    <row r="10" spans="1:8" ht="15.5" x14ac:dyDescent="0.35">
      <c r="A10" s="24"/>
      <c r="B10" s="195" t="s">
        <v>269</v>
      </c>
      <c r="C10" s="164"/>
      <c r="D10" s="164"/>
      <c r="E10" s="164"/>
      <c r="F10" s="164"/>
      <c r="G10" s="164"/>
      <c r="H10" s="24"/>
    </row>
    <row r="11" spans="1:8" ht="15.5" x14ac:dyDescent="0.35">
      <c r="A11" s="24"/>
      <c r="B11" s="164" t="s">
        <v>270</v>
      </c>
      <c r="C11" s="164"/>
      <c r="D11" s="164"/>
      <c r="E11" s="164"/>
      <c r="F11" s="164"/>
      <c r="G11" s="164"/>
      <c r="H11" s="24"/>
    </row>
    <row r="12" spans="1:8" ht="15.5" x14ac:dyDescent="0.35">
      <c r="A12" s="24"/>
      <c r="B12" s="164" t="s">
        <v>271</v>
      </c>
      <c r="C12" s="164"/>
      <c r="D12" s="164"/>
      <c r="E12" s="164"/>
      <c r="F12" s="164"/>
      <c r="G12" s="164"/>
      <c r="H12" s="24"/>
    </row>
    <row r="13" spans="1:8" x14ac:dyDescent="0.35">
      <c r="A13" s="24"/>
      <c r="B13" s="163" t="s">
        <v>272</v>
      </c>
      <c r="C13" s="164"/>
      <c r="D13" s="164"/>
      <c r="E13" s="164"/>
      <c r="F13" s="164"/>
      <c r="G13" s="164"/>
      <c r="H13" s="24"/>
    </row>
    <row r="14" spans="1:8" ht="15.5" x14ac:dyDescent="0.35">
      <c r="A14" s="24"/>
      <c r="B14" s="164" t="s">
        <v>273</v>
      </c>
      <c r="C14" s="164"/>
      <c r="D14" s="164"/>
      <c r="E14" s="164"/>
      <c r="F14" s="164"/>
      <c r="G14" s="164"/>
      <c r="H14" s="24"/>
    </row>
    <row r="15" spans="1:8" ht="15.5" x14ac:dyDescent="0.35">
      <c r="A15" s="24"/>
      <c r="B15" s="164" t="s">
        <v>274</v>
      </c>
      <c r="C15" s="164"/>
      <c r="D15" s="164"/>
      <c r="E15" s="164"/>
      <c r="F15" s="164"/>
      <c r="G15" s="164"/>
      <c r="H15" s="24"/>
    </row>
    <row r="16" spans="1:8" ht="15.5" x14ac:dyDescent="0.35">
      <c r="A16" s="24"/>
      <c r="B16" s="164" t="s">
        <v>275</v>
      </c>
      <c r="C16" s="164"/>
      <c r="D16" s="164"/>
      <c r="E16" s="164"/>
      <c r="F16" s="164"/>
      <c r="G16" s="164"/>
      <c r="H16" s="24"/>
    </row>
    <row r="17" spans="1:8" ht="15.5" x14ac:dyDescent="0.35">
      <c r="A17" s="24"/>
      <c r="B17" s="164" t="s">
        <v>276</v>
      </c>
      <c r="C17" s="164"/>
      <c r="D17" s="164"/>
      <c r="E17" s="164"/>
      <c r="F17" s="164"/>
      <c r="G17" s="164"/>
      <c r="H17" s="24"/>
    </row>
    <row r="18" spans="1:8" ht="15.5" x14ac:dyDescent="0.35">
      <c r="A18" s="24"/>
      <c r="B18" s="164" t="s">
        <v>277</v>
      </c>
      <c r="C18" s="164"/>
      <c r="D18" s="164"/>
      <c r="E18" s="164"/>
      <c r="F18" s="164"/>
      <c r="G18" s="164"/>
      <c r="H18" s="24"/>
    </row>
    <row r="19" spans="1:8" ht="15.5" x14ac:dyDescent="0.35">
      <c r="A19" s="24"/>
      <c r="B19" s="164" t="s">
        <v>278</v>
      </c>
      <c r="C19" s="164"/>
      <c r="D19" s="164"/>
      <c r="E19" s="164"/>
      <c r="F19" s="164"/>
      <c r="G19" s="164"/>
      <c r="H19" s="24"/>
    </row>
    <row r="20" spans="1:8" ht="15.5" x14ac:dyDescent="0.35">
      <c r="A20" s="24"/>
      <c r="B20" s="164" t="s">
        <v>279</v>
      </c>
      <c r="C20" s="164"/>
      <c r="D20" s="164"/>
      <c r="E20" s="164"/>
      <c r="F20" s="164"/>
      <c r="G20" s="164"/>
      <c r="H20" s="24"/>
    </row>
    <row r="21" spans="1:8" ht="15.5" x14ac:dyDescent="0.35">
      <c r="A21" s="24"/>
      <c r="B21" s="164" t="s">
        <v>280</v>
      </c>
      <c r="C21" s="164"/>
      <c r="D21" s="164"/>
      <c r="E21" s="164"/>
      <c r="F21" s="164"/>
      <c r="G21" s="164"/>
      <c r="H21" s="24"/>
    </row>
    <row r="22" spans="1:8" ht="15.5" x14ac:dyDescent="0.35">
      <c r="A22" s="24"/>
      <c r="B22" s="164" t="s">
        <v>281</v>
      </c>
      <c r="C22" s="164"/>
      <c r="D22" s="164"/>
      <c r="E22" s="164"/>
      <c r="F22" s="164"/>
      <c r="G22" s="164"/>
      <c r="H22" s="24"/>
    </row>
    <row r="23" spans="1:8" x14ac:dyDescent="0.35">
      <c r="A23" s="24"/>
      <c r="B23" s="163" t="s">
        <v>282</v>
      </c>
      <c r="C23" s="164"/>
      <c r="D23" s="164"/>
      <c r="E23" s="164"/>
      <c r="F23" s="164"/>
      <c r="G23" s="164"/>
      <c r="H23" s="24"/>
    </row>
    <row r="24" spans="1:8" ht="15.5" x14ac:dyDescent="0.35">
      <c r="A24" s="24"/>
      <c r="B24" s="164" t="s">
        <v>283</v>
      </c>
      <c r="C24" s="164"/>
      <c r="D24" s="164"/>
      <c r="E24" s="164"/>
      <c r="F24" s="164"/>
      <c r="G24" s="164"/>
      <c r="H24" s="24"/>
    </row>
    <row r="25" spans="1:8" ht="15.5" x14ac:dyDescent="0.35">
      <c r="A25" s="24"/>
      <c r="B25" s="164" t="s">
        <v>284</v>
      </c>
      <c r="C25" s="164"/>
      <c r="D25" s="164"/>
      <c r="E25" s="164"/>
      <c r="F25" s="164"/>
      <c r="G25" s="164"/>
      <c r="H25" s="24"/>
    </row>
    <row r="26" spans="1:8" x14ac:dyDescent="0.35">
      <c r="A26" s="24"/>
      <c r="B26" s="163" t="s">
        <v>285</v>
      </c>
      <c r="C26" s="164"/>
      <c r="D26" s="164"/>
      <c r="E26" s="164"/>
      <c r="F26" s="164"/>
      <c r="G26" s="164"/>
      <c r="H26" s="24"/>
    </row>
    <row r="27" spans="1:8" ht="15.5" x14ac:dyDescent="0.35">
      <c r="A27" s="24"/>
      <c r="B27" s="164" t="s">
        <v>286</v>
      </c>
      <c r="C27" s="164"/>
      <c r="D27" s="164"/>
      <c r="E27" s="164"/>
      <c r="F27" s="164"/>
      <c r="G27" s="164"/>
      <c r="H27" s="24"/>
    </row>
    <row r="28" spans="1:8" ht="15.5" x14ac:dyDescent="0.35">
      <c r="A28" s="24"/>
      <c r="B28" s="164" t="s">
        <v>287</v>
      </c>
      <c r="C28" s="164"/>
      <c r="D28" s="164"/>
      <c r="E28" s="164"/>
      <c r="F28" s="164"/>
      <c r="G28" s="164"/>
      <c r="H28" s="24"/>
    </row>
    <row r="29" spans="1:8" x14ac:dyDescent="0.35">
      <c r="A29" s="24"/>
      <c r="B29" s="163" t="s">
        <v>288</v>
      </c>
      <c r="C29" s="164"/>
      <c r="D29" s="164"/>
      <c r="E29" s="164"/>
      <c r="F29" s="164"/>
      <c r="G29" s="164"/>
      <c r="H29" s="24"/>
    </row>
    <row r="30" spans="1:8" ht="15.5" x14ac:dyDescent="0.35">
      <c r="A30" s="24"/>
      <c r="B30" s="164" t="s">
        <v>289</v>
      </c>
      <c r="C30" s="164"/>
      <c r="D30" s="164"/>
      <c r="E30" s="164"/>
      <c r="F30" s="164"/>
      <c r="G30" s="164"/>
      <c r="H30" s="24"/>
    </row>
    <row r="31" spans="1:8" ht="15.5" x14ac:dyDescent="0.35">
      <c r="A31" s="24"/>
      <c r="B31" s="164" t="s">
        <v>290</v>
      </c>
      <c r="C31" s="165"/>
      <c r="D31" s="164"/>
      <c r="E31" s="164"/>
      <c r="F31" s="164"/>
      <c r="G31" s="164"/>
      <c r="H31" s="24"/>
    </row>
    <row r="32" spans="1:8" x14ac:dyDescent="0.35">
      <c r="A32" s="24"/>
      <c r="B32" s="164"/>
      <c r="C32" s="165"/>
      <c r="D32" s="165"/>
      <c r="E32" s="165"/>
      <c r="F32" s="165"/>
      <c r="G32" s="164"/>
      <c r="H32" s="24"/>
    </row>
    <row r="33" spans="1:8" x14ac:dyDescent="0.35">
      <c r="A33" s="24"/>
      <c r="B33" s="166"/>
      <c r="C33" s="24"/>
      <c r="D33" s="24"/>
      <c r="E33" s="24"/>
      <c r="F33" s="24"/>
      <c r="G33" s="24"/>
      <c r="H33" s="24"/>
    </row>
    <row r="34" spans="1:8" x14ac:dyDescent="0.35">
      <c r="A34" s="158"/>
      <c r="B34" s="167" t="s">
        <v>291</v>
      </c>
      <c r="C34" s="158"/>
      <c r="D34" s="158"/>
      <c r="E34" s="158"/>
      <c r="F34" s="158"/>
      <c r="G34" s="158"/>
      <c r="H34" s="24"/>
    </row>
    <row r="35" spans="1:8" x14ac:dyDescent="0.35">
      <c r="A35" s="24"/>
      <c r="B35" s="168"/>
      <c r="C35" s="168"/>
      <c r="D35" s="168"/>
      <c r="E35" s="168"/>
      <c r="F35" s="168"/>
      <c r="G35" s="24"/>
      <c r="H35" s="24"/>
    </row>
    <row r="36" spans="1:8" x14ac:dyDescent="0.35">
      <c r="A36" s="24"/>
      <c r="B36" s="169" t="s">
        <v>292</v>
      </c>
      <c r="C36" s="168"/>
      <c r="D36" s="168"/>
      <c r="E36" s="168"/>
      <c r="F36" s="168"/>
      <c r="G36" s="24"/>
      <c r="H36" s="24"/>
    </row>
    <row r="37" spans="1:8" x14ac:dyDescent="0.35">
      <c r="A37" s="24"/>
      <c r="B37" s="168" t="s">
        <v>293</v>
      </c>
      <c r="C37" s="168"/>
      <c r="D37" s="168"/>
      <c r="E37" s="168"/>
      <c r="F37" s="168"/>
      <c r="G37" s="24"/>
      <c r="H37" s="24"/>
    </row>
    <row r="38" spans="1:8" x14ac:dyDescent="0.35">
      <c r="A38" s="24"/>
      <c r="B38" s="168"/>
      <c r="C38" s="168"/>
      <c r="D38" s="168"/>
      <c r="E38" s="168"/>
      <c r="F38" s="168"/>
      <c r="G38" s="24"/>
      <c r="H38" s="24"/>
    </row>
    <row r="39" spans="1:8" x14ac:dyDescent="0.35">
      <c r="A39" s="24"/>
      <c r="B39" s="168"/>
      <c r="C39" s="168"/>
      <c r="D39" s="168"/>
      <c r="E39" s="168"/>
      <c r="F39" s="168"/>
      <c r="G39" s="24"/>
      <c r="H39" s="24"/>
    </row>
    <row r="40" spans="1:8" x14ac:dyDescent="0.35">
      <c r="A40" s="24"/>
      <c r="B40" s="168"/>
      <c r="C40" s="168"/>
      <c r="D40" s="168"/>
      <c r="E40" s="168"/>
      <c r="F40" s="168"/>
      <c r="G40" s="24"/>
      <c r="H40" s="24"/>
    </row>
    <row r="41" spans="1:8" x14ac:dyDescent="0.35">
      <c r="A41" s="24"/>
      <c r="B41" s="168"/>
      <c r="C41" s="168"/>
      <c r="D41" s="168"/>
      <c r="E41" s="168"/>
      <c r="F41" s="168"/>
      <c r="G41" s="24"/>
      <c r="H41" s="24"/>
    </row>
    <row r="42" spans="1:8" x14ac:dyDescent="0.35">
      <c r="A42" s="24"/>
      <c r="B42" s="168"/>
      <c r="C42" s="168"/>
      <c r="D42" s="168"/>
      <c r="E42" s="168"/>
      <c r="F42" s="168"/>
      <c r="G42" s="24"/>
      <c r="H42" s="24"/>
    </row>
    <row r="43" spans="1:8" x14ac:dyDescent="0.35">
      <c r="A43" s="24"/>
      <c r="B43" s="168"/>
      <c r="C43" s="168"/>
      <c r="D43" s="168"/>
      <c r="E43" s="168"/>
      <c r="F43" s="168"/>
      <c r="G43" s="24"/>
      <c r="H43" s="24"/>
    </row>
    <row r="44" spans="1:8" x14ac:dyDescent="0.35">
      <c r="A44" s="24"/>
      <c r="B44" s="168"/>
      <c r="C44" s="168"/>
      <c r="D44" s="168"/>
      <c r="E44" s="168"/>
      <c r="F44" s="168"/>
      <c r="G44" s="24"/>
      <c r="H44" s="24"/>
    </row>
    <row r="45" spans="1:8" x14ac:dyDescent="0.35">
      <c r="A45" s="24"/>
      <c r="B45" s="166"/>
      <c r="C45" s="170"/>
      <c r="D45" s="25"/>
      <c r="E45" s="25"/>
      <c r="F45" s="25"/>
      <c r="G45" s="24"/>
      <c r="H45" s="24"/>
    </row>
    <row r="46" spans="1:8" x14ac:dyDescent="0.35">
      <c r="A46" s="24"/>
      <c r="B46" s="166"/>
      <c r="C46" s="170"/>
      <c r="D46" s="25"/>
      <c r="E46" s="25"/>
      <c r="F46" s="25"/>
      <c r="G46" s="24"/>
      <c r="H46" s="24"/>
    </row>
    <row r="47" spans="1:8" x14ac:dyDescent="0.35">
      <c r="A47" s="24"/>
      <c r="B47" s="166"/>
      <c r="C47" s="170"/>
      <c r="D47" s="25"/>
      <c r="E47" s="25"/>
      <c r="F47" s="25"/>
      <c r="G47" s="24"/>
      <c r="H47" s="24"/>
    </row>
    <row r="48" spans="1:8" x14ac:dyDescent="0.35">
      <c r="A48" s="24"/>
      <c r="B48" s="166"/>
      <c r="C48" s="170"/>
      <c r="D48" s="25"/>
      <c r="E48" s="25"/>
      <c r="F48" s="25"/>
      <c r="G48" s="24"/>
      <c r="H48" s="24"/>
    </row>
    <row r="49" spans="1:8" x14ac:dyDescent="0.35">
      <c r="A49" s="24"/>
      <c r="B49" s="166"/>
      <c r="C49" s="170"/>
      <c r="D49" s="25"/>
      <c r="E49" s="25"/>
      <c r="F49" s="25"/>
      <c r="G49" s="24"/>
      <c r="H49" s="24"/>
    </row>
    <row r="50" spans="1:8" x14ac:dyDescent="0.35">
      <c r="A50" s="24"/>
      <c r="B50" s="169" t="s">
        <v>294</v>
      </c>
      <c r="C50" s="170"/>
      <c r="D50" s="25"/>
      <c r="E50" s="25"/>
      <c r="F50" s="25"/>
      <c r="G50" s="24"/>
      <c r="H50" s="24"/>
    </row>
    <row r="51" spans="1:8" ht="15" customHeight="1" x14ac:dyDescent="0.35">
      <c r="A51" s="24"/>
      <c r="B51" s="494" t="s">
        <v>295</v>
      </c>
      <c r="C51" s="494"/>
      <c r="D51" s="494"/>
      <c r="E51" s="494"/>
      <c r="F51" s="494"/>
      <c r="G51" s="494"/>
      <c r="H51" s="24"/>
    </row>
    <row r="52" spans="1:8" x14ac:dyDescent="0.35">
      <c r="A52" s="24"/>
      <c r="B52" s="494"/>
      <c r="C52" s="494"/>
      <c r="D52" s="494"/>
      <c r="E52" s="494"/>
      <c r="F52" s="494"/>
      <c r="G52" s="494"/>
      <c r="H52" s="24"/>
    </row>
    <row r="53" spans="1:8" x14ac:dyDescent="0.35">
      <c r="A53" s="24"/>
      <c r="B53" s="166"/>
      <c r="C53" s="170"/>
      <c r="D53" s="25"/>
      <c r="E53" s="25"/>
      <c r="F53" s="25"/>
      <c r="G53" s="24"/>
      <c r="H53" s="24"/>
    </row>
    <row r="54" spans="1:8" x14ac:dyDescent="0.35">
      <c r="A54" s="24"/>
      <c r="B54" s="166"/>
      <c r="C54" s="170"/>
      <c r="D54" s="25"/>
      <c r="E54" s="25"/>
      <c r="F54" s="25"/>
      <c r="G54" s="24"/>
      <c r="H54" s="24"/>
    </row>
    <row r="55" spans="1:8" x14ac:dyDescent="0.35">
      <c r="A55" s="24"/>
      <c r="B55" s="166"/>
      <c r="C55" s="170"/>
      <c r="D55" s="25"/>
      <c r="E55" s="25"/>
      <c r="F55" s="25"/>
      <c r="G55" s="24"/>
      <c r="H55" s="24"/>
    </row>
    <row r="56" spans="1:8" x14ac:dyDescent="0.35">
      <c r="A56" s="24"/>
      <c r="B56" s="166"/>
      <c r="C56" s="170"/>
      <c r="D56" s="25"/>
      <c r="E56" s="25"/>
      <c r="F56" s="25"/>
      <c r="G56" s="24"/>
      <c r="H56" s="24"/>
    </row>
    <row r="57" spans="1:8" x14ac:dyDescent="0.35">
      <c r="A57" s="24"/>
      <c r="B57" s="168" t="s">
        <v>296</v>
      </c>
      <c r="C57" s="170"/>
      <c r="D57" s="25"/>
      <c r="E57" s="25"/>
      <c r="F57" s="25"/>
      <c r="G57" s="24"/>
      <c r="H57" s="24"/>
    </row>
    <row r="58" spans="1:8" x14ac:dyDescent="0.35">
      <c r="A58" s="24"/>
      <c r="B58" s="171" t="s">
        <v>297</v>
      </c>
      <c r="C58" s="170"/>
      <c r="D58" s="25"/>
      <c r="E58" s="25"/>
      <c r="F58" s="25"/>
      <c r="G58" s="24"/>
      <c r="H58" s="24"/>
    </row>
    <row r="59" spans="1:8" x14ac:dyDescent="0.35">
      <c r="A59" s="24"/>
      <c r="B59" s="168" t="s">
        <v>298</v>
      </c>
      <c r="C59" s="170"/>
      <c r="D59" s="25"/>
      <c r="E59" s="25"/>
      <c r="F59" s="25"/>
      <c r="G59" s="24"/>
      <c r="H59" s="24"/>
    </row>
    <row r="60" spans="1:8" x14ac:dyDescent="0.35">
      <c r="A60" s="24"/>
      <c r="B60" s="166"/>
      <c r="C60" s="170"/>
      <c r="D60" s="25"/>
      <c r="E60" s="25"/>
      <c r="F60" s="25"/>
      <c r="G60" s="24"/>
      <c r="H60" s="24"/>
    </row>
    <row r="61" spans="1:8" x14ac:dyDescent="0.35">
      <c r="A61" s="24"/>
      <c r="B61" s="166"/>
      <c r="C61" s="170"/>
      <c r="D61" s="25"/>
      <c r="E61" s="25"/>
      <c r="F61" s="25"/>
      <c r="G61" s="24"/>
      <c r="H61" s="24"/>
    </row>
    <row r="62" spans="1:8" x14ac:dyDescent="0.35">
      <c r="A62" s="24"/>
      <c r="B62" s="166"/>
      <c r="C62" s="170"/>
      <c r="D62" s="25"/>
      <c r="E62" s="25"/>
      <c r="F62" s="25"/>
      <c r="G62" s="24"/>
      <c r="H62" s="24"/>
    </row>
    <row r="63" spans="1:8" x14ac:dyDescent="0.35">
      <c r="A63" s="24"/>
      <c r="B63" s="166"/>
      <c r="C63" s="170"/>
      <c r="D63" s="25"/>
      <c r="E63" s="25"/>
      <c r="F63" s="25"/>
      <c r="G63" s="24"/>
      <c r="H63" s="24"/>
    </row>
    <row r="64" spans="1:8" x14ac:dyDescent="0.35">
      <c r="A64" s="24"/>
      <c r="B64" s="166"/>
      <c r="C64" s="170"/>
      <c r="D64" s="25"/>
      <c r="E64" s="25"/>
      <c r="F64" s="25"/>
      <c r="G64" s="24"/>
      <c r="H64" s="24"/>
    </row>
    <row r="65" spans="1:8" x14ac:dyDescent="0.35">
      <c r="A65" s="24"/>
      <c r="B65" s="166"/>
      <c r="C65" s="170"/>
      <c r="D65" s="25"/>
      <c r="E65" s="25"/>
      <c r="F65" s="25"/>
      <c r="G65" s="24"/>
      <c r="H65" s="24"/>
    </row>
    <row r="66" spans="1:8" x14ac:dyDescent="0.35">
      <c r="A66" s="24"/>
      <c r="B66" s="166"/>
      <c r="C66" s="170"/>
      <c r="D66" s="25"/>
      <c r="E66" s="25"/>
      <c r="F66" s="25"/>
      <c r="G66" s="24"/>
      <c r="H66" s="24"/>
    </row>
    <row r="67" spans="1:8" x14ac:dyDescent="0.35">
      <c r="A67" s="24"/>
      <c r="B67" s="166"/>
      <c r="C67" s="170"/>
      <c r="D67" s="25"/>
      <c r="E67" s="25"/>
      <c r="F67" s="25"/>
      <c r="G67" s="24"/>
      <c r="H67" s="24"/>
    </row>
    <row r="68" spans="1:8" x14ac:dyDescent="0.35">
      <c r="A68" s="24"/>
      <c r="B68" s="166"/>
      <c r="C68" s="170"/>
      <c r="D68" s="25"/>
      <c r="E68" s="25"/>
      <c r="F68" s="25"/>
      <c r="G68" s="24"/>
      <c r="H68" s="24"/>
    </row>
    <row r="69" spans="1:8" x14ac:dyDescent="0.35">
      <c r="A69" s="24"/>
      <c r="B69" s="166"/>
      <c r="C69" s="170"/>
      <c r="D69" s="25"/>
      <c r="E69" s="25"/>
      <c r="F69" s="25"/>
      <c r="G69" s="24"/>
      <c r="H69" s="24"/>
    </row>
    <row r="70" spans="1:8" x14ac:dyDescent="0.35">
      <c r="A70" s="24"/>
      <c r="B70" s="166"/>
      <c r="C70" s="170"/>
      <c r="D70" s="25"/>
      <c r="E70" s="25"/>
      <c r="F70" s="25"/>
      <c r="G70" s="24"/>
      <c r="H70" s="24"/>
    </row>
    <row r="71" spans="1:8" x14ac:dyDescent="0.35">
      <c r="A71" s="24"/>
      <c r="B71" s="166"/>
      <c r="C71" s="170"/>
      <c r="D71" s="25"/>
      <c r="E71" s="25"/>
      <c r="F71" s="25"/>
      <c r="G71" s="24"/>
      <c r="H71" s="24"/>
    </row>
    <row r="72" spans="1:8" x14ac:dyDescent="0.35">
      <c r="A72" s="24"/>
      <c r="B72" s="166"/>
      <c r="C72" s="170"/>
      <c r="D72" s="25"/>
      <c r="E72" s="25"/>
      <c r="F72" s="25"/>
      <c r="G72" s="24"/>
      <c r="H72" s="24"/>
    </row>
    <row r="73" spans="1:8" x14ac:dyDescent="0.35">
      <c r="A73" s="24"/>
      <c r="B73" s="169" t="s">
        <v>299</v>
      </c>
      <c r="C73" s="170"/>
      <c r="D73" s="25"/>
      <c r="E73" s="25"/>
      <c r="F73" s="25"/>
      <c r="G73" s="24"/>
      <c r="H73" s="24"/>
    </row>
    <row r="74" spans="1:8" ht="15" customHeight="1" x14ac:dyDescent="0.35">
      <c r="A74" s="24"/>
      <c r="B74" s="494" t="s">
        <v>300</v>
      </c>
      <c r="C74" s="494"/>
      <c r="D74" s="494"/>
      <c r="E74" s="494"/>
      <c r="F74" s="494"/>
      <c r="G74" s="24"/>
      <c r="H74" s="24"/>
    </row>
    <row r="75" spans="1:8" x14ac:dyDescent="0.35">
      <c r="A75" s="24"/>
      <c r="B75" s="494"/>
      <c r="C75" s="494"/>
      <c r="D75" s="494"/>
      <c r="E75" s="494"/>
      <c r="F75" s="494"/>
      <c r="G75" s="24"/>
      <c r="H75" s="24"/>
    </row>
    <row r="76" spans="1:8" x14ac:dyDescent="0.35">
      <c r="A76" s="24"/>
      <c r="B76" s="166"/>
      <c r="C76" s="170"/>
      <c r="D76" s="25"/>
      <c r="E76" s="25"/>
      <c r="F76" s="25"/>
      <c r="G76" s="24"/>
      <c r="H76" s="24"/>
    </row>
    <row r="77" spans="1:8" x14ac:dyDescent="0.35">
      <c r="A77" s="24"/>
      <c r="B77" s="166"/>
      <c r="C77" s="170"/>
      <c r="D77" s="25"/>
      <c r="E77" s="25"/>
      <c r="F77" s="25"/>
      <c r="G77" s="24"/>
      <c r="H77" s="24"/>
    </row>
    <row r="78" spans="1:8" x14ac:dyDescent="0.35">
      <c r="A78" s="24"/>
      <c r="B78" s="166"/>
      <c r="C78" s="170"/>
      <c r="D78" s="25"/>
      <c r="E78" s="25"/>
      <c r="F78" s="25"/>
      <c r="G78" s="24"/>
      <c r="H78" s="24"/>
    </row>
    <row r="79" spans="1:8" x14ac:dyDescent="0.35">
      <c r="A79" s="24"/>
      <c r="B79" s="166"/>
      <c r="C79" s="170"/>
      <c r="D79" s="25"/>
      <c r="E79" s="25"/>
      <c r="F79" s="25"/>
      <c r="G79" s="24"/>
      <c r="H79" s="24"/>
    </row>
    <row r="80" spans="1:8" x14ac:dyDescent="0.35">
      <c r="A80" s="24"/>
      <c r="B80" s="169" t="s">
        <v>301</v>
      </c>
      <c r="C80" s="170"/>
      <c r="D80" s="25"/>
      <c r="E80" s="25"/>
      <c r="F80" s="25"/>
      <c r="G80" s="24"/>
      <c r="H80" s="24"/>
    </row>
    <row r="81" spans="1:8" x14ac:dyDescent="0.35">
      <c r="A81" s="24"/>
      <c r="B81" s="166"/>
      <c r="C81" s="170"/>
      <c r="D81" s="25"/>
      <c r="E81" s="25"/>
      <c r="F81" s="25"/>
      <c r="G81" s="24"/>
      <c r="H81" s="24"/>
    </row>
    <row r="82" spans="1:8" x14ac:dyDescent="0.35">
      <c r="A82" s="158"/>
      <c r="B82" s="167" t="s">
        <v>302</v>
      </c>
      <c r="C82" s="172"/>
      <c r="D82" s="173"/>
      <c r="E82" s="173"/>
      <c r="F82" s="173"/>
      <c r="G82" s="158"/>
      <c r="H82" s="24"/>
    </row>
    <row r="83" spans="1:8" x14ac:dyDescent="0.35">
      <c r="A83" s="24"/>
      <c r="B83" s="168"/>
      <c r="C83" s="170"/>
      <c r="D83" s="25"/>
      <c r="E83" s="25"/>
      <c r="F83" s="25"/>
      <c r="G83" s="24"/>
      <c r="H83" s="24"/>
    </row>
    <row r="84" spans="1:8" x14ac:dyDescent="0.35">
      <c r="A84" s="24"/>
      <c r="B84" s="169" t="s">
        <v>292</v>
      </c>
      <c r="C84" s="170"/>
      <c r="D84" s="25"/>
      <c r="E84" s="25"/>
      <c r="F84" s="25"/>
      <c r="G84" s="24"/>
      <c r="H84" s="24"/>
    </row>
    <row r="85" spans="1:8" x14ac:dyDescent="0.35">
      <c r="A85" s="24"/>
      <c r="B85" s="174" t="s">
        <v>293</v>
      </c>
      <c r="C85" s="170"/>
      <c r="D85" s="25"/>
      <c r="E85" s="25"/>
      <c r="F85" s="25"/>
      <c r="G85" s="24"/>
      <c r="H85" s="24"/>
    </row>
    <row r="86" spans="1:8" x14ac:dyDescent="0.35">
      <c r="A86" s="24"/>
      <c r="B86" s="166"/>
      <c r="C86" s="170"/>
      <c r="D86" s="25"/>
      <c r="E86" s="25"/>
      <c r="F86" s="25"/>
      <c r="G86" s="24"/>
      <c r="H86" s="24"/>
    </row>
    <row r="87" spans="1:8" x14ac:dyDescent="0.35">
      <c r="A87" s="24"/>
      <c r="B87" s="166"/>
      <c r="C87" s="170"/>
      <c r="D87" s="25"/>
      <c r="E87" s="25"/>
      <c r="F87" s="25"/>
      <c r="G87" s="24"/>
      <c r="H87" s="24"/>
    </row>
    <row r="88" spans="1:8" x14ac:dyDescent="0.35">
      <c r="A88" s="24"/>
      <c r="B88" s="166"/>
      <c r="C88" s="170"/>
      <c r="D88" s="25"/>
      <c r="E88" s="25"/>
      <c r="F88" s="25"/>
      <c r="G88" s="24"/>
      <c r="H88" s="24"/>
    </row>
    <row r="89" spans="1:8" x14ac:dyDescent="0.35">
      <c r="A89" s="24"/>
      <c r="B89" s="166"/>
      <c r="C89" s="170"/>
      <c r="D89" s="25"/>
      <c r="E89" s="25"/>
      <c r="F89" s="25"/>
      <c r="G89" s="24"/>
      <c r="H89" s="24"/>
    </row>
    <row r="90" spans="1:8" x14ac:dyDescent="0.35">
      <c r="A90" s="24"/>
      <c r="B90" s="166"/>
      <c r="C90" s="170"/>
      <c r="D90" s="25"/>
      <c r="E90" s="25"/>
      <c r="F90" s="25"/>
      <c r="G90" s="24"/>
      <c r="H90" s="24"/>
    </row>
    <row r="91" spans="1:8" x14ac:dyDescent="0.35">
      <c r="A91" s="24"/>
      <c r="B91" s="166"/>
      <c r="C91" s="170"/>
      <c r="D91" s="25"/>
      <c r="E91" s="25"/>
      <c r="F91" s="25"/>
      <c r="G91" s="24"/>
      <c r="H91" s="24"/>
    </row>
    <row r="92" spans="1:8" x14ac:dyDescent="0.35">
      <c r="A92" s="24"/>
      <c r="B92" s="166"/>
      <c r="C92" s="170"/>
      <c r="D92" s="25"/>
      <c r="E92" s="25"/>
      <c r="F92" s="25"/>
      <c r="G92" s="24"/>
      <c r="H92" s="24"/>
    </row>
    <row r="93" spans="1:8" x14ac:dyDescent="0.35">
      <c r="A93" s="24"/>
      <c r="B93" s="166"/>
      <c r="C93" s="170"/>
      <c r="D93" s="25"/>
      <c r="E93" s="25"/>
      <c r="F93" s="25"/>
      <c r="G93" s="24"/>
      <c r="H93" s="24"/>
    </row>
    <row r="94" spans="1:8" x14ac:dyDescent="0.35">
      <c r="A94" s="24"/>
      <c r="B94" s="166"/>
      <c r="C94" s="170"/>
      <c r="D94" s="25"/>
      <c r="E94" s="25"/>
      <c r="F94" s="25"/>
      <c r="G94" s="24"/>
      <c r="H94" s="24"/>
    </row>
    <row r="95" spans="1:8" x14ac:dyDescent="0.35">
      <c r="A95" s="24"/>
      <c r="B95" s="166"/>
      <c r="C95" s="170"/>
      <c r="D95" s="25"/>
      <c r="E95" s="25"/>
      <c r="F95" s="25"/>
      <c r="G95" s="24"/>
      <c r="H95" s="24"/>
    </row>
    <row r="96" spans="1:8" x14ac:dyDescent="0.35">
      <c r="A96" s="24"/>
      <c r="B96" s="169" t="s">
        <v>294</v>
      </c>
      <c r="C96" s="170"/>
      <c r="D96" s="25"/>
      <c r="E96" s="25"/>
      <c r="F96" s="25"/>
      <c r="G96" s="24"/>
      <c r="H96" s="24"/>
    </row>
    <row r="97" spans="1:8" x14ac:dyDescent="0.35">
      <c r="A97" s="24"/>
      <c r="B97" s="495" t="s">
        <v>303</v>
      </c>
      <c r="C97" s="495"/>
      <c r="D97" s="495"/>
      <c r="E97" s="495"/>
      <c r="F97" s="495"/>
      <c r="G97" s="495"/>
      <c r="H97" s="24"/>
    </row>
    <row r="98" spans="1:8" x14ac:dyDescent="0.35">
      <c r="A98" s="24"/>
      <c r="B98" s="495"/>
      <c r="C98" s="495"/>
      <c r="D98" s="495"/>
      <c r="E98" s="495"/>
      <c r="F98" s="495"/>
      <c r="G98" s="495"/>
      <c r="H98" s="24"/>
    </row>
    <row r="99" spans="1:8" x14ac:dyDescent="0.35">
      <c r="A99" s="24"/>
      <c r="B99" s="166"/>
      <c r="C99" s="170"/>
      <c r="D99" s="25"/>
      <c r="E99" s="25"/>
      <c r="F99" s="25"/>
      <c r="G99" s="24"/>
      <c r="H99" s="24"/>
    </row>
    <row r="100" spans="1:8" x14ac:dyDescent="0.35">
      <c r="A100" s="24"/>
      <c r="B100" s="166"/>
      <c r="C100" s="170"/>
      <c r="D100" s="25"/>
      <c r="E100" s="25"/>
      <c r="F100" s="25"/>
      <c r="G100" s="24"/>
      <c r="H100" s="24"/>
    </row>
    <row r="101" spans="1:8" x14ac:dyDescent="0.35">
      <c r="A101" s="24"/>
      <c r="B101" s="166"/>
      <c r="C101" s="170"/>
      <c r="D101" s="25"/>
      <c r="E101" s="25"/>
      <c r="F101" s="25"/>
      <c r="G101" s="24"/>
      <c r="H101" s="24"/>
    </row>
    <row r="102" spans="1:8" x14ac:dyDescent="0.35">
      <c r="A102" s="24"/>
      <c r="B102" s="166"/>
      <c r="C102" s="170"/>
      <c r="D102" s="25"/>
      <c r="E102" s="25"/>
      <c r="F102" s="25"/>
      <c r="G102" s="24"/>
      <c r="H102" s="24"/>
    </row>
    <row r="103" spans="1:8" ht="15" customHeight="1" x14ac:dyDescent="0.35">
      <c r="A103" s="24"/>
      <c r="B103" s="175" t="s">
        <v>304</v>
      </c>
      <c r="C103" s="170"/>
      <c r="D103" s="25"/>
      <c r="E103" s="25"/>
      <c r="F103" s="25"/>
      <c r="G103" s="24"/>
      <c r="H103" s="24"/>
    </row>
    <row r="104" spans="1:8" x14ac:dyDescent="0.35">
      <c r="A104" s="24"/>
      <c r="B104" s="175" t="s">
        <v>305</v>
      </c>
      <c r="C104" s="170"/>
      <c r="D104" s="25"/>
      <c r="E104" s="25"/>
      <c r="F104" s="25"/>
      <c r="G104" s="24"/>
      <c r="H104" s="24"/>
    </row>
    <row r="105" spans="1:8" x14ac:dyDescent="0.35">
      <c r="A105" s="24"/>
      <c r="B105" s="496" t="s">
        <v>306</v>
      </c>
      <c r="C105" s="496"/>
      <c r="D105" s="496"/>
      <c r="E105" s="496"/>
      <c r="F105" s="496"/>
      <c r="G105" s="496"/>
      <c r="H105" s="24"/>
    </row>
    <row r="106" spans="1:8" x14ac:dyDescent="0.35">
      <c r="A106" s="24"/>
      <c r="B106" s="496"/>
      <c r="C106" s="496"/>
      <c r="D106" s="496"/>
      <c r="E106" s="496"/>
      <c r="F106" s="496"/>
      <c r="G106" s="496"/>
      <c r="H106" s="24"/>
    </row>
    <row r="107" spans="1:8" x14ac:dyDescent="0.35">
      <c r="A107" s="24"/>
      <c r="B107" s="166"/>
      <c r="C107" s="170"/>
      <c r="D107" s="25"/>
      <c r="E107" s="25"/>
      <c r="F107" s="25"/>
      <c r="G107" s="24"/>
      <c r="H107" s="24"/>
    </row>
    <row r="108" spans="1:8" x14ac:dyDescent="0.35">
      <c r="A108" s="24"/>
      <c r="B108" s="166"/>
      <c r="C108" s="170"/>
      <c r="D108" s="25"/>
      <c r="E108" s="25"/>
      <c r="F108" s="25"/>
      <c r="G108" s="24"/>
      <c r="H108" s="24"/>
    </row>
    <row r="109" spans="1:8" x14ac:dyDescent="0.35">
      <c r="A109" s="24"/>
      <c r="B109" s="166"/>
      <c r="C109" s="170"/>
      <c r="D109" s="25"/>
      <c r="E109" s="25"/>
      <c r="F109" s="25"/>
      <c r="G109" s="24"/>
      <c r="H109" s="24"/>
    </row>
    <row r="110" spans="1:8" x14ac:dyDescent="0.35">
      <c r="A110" s="24"/>
      <c r="B110" s="166"/>
      <c r="C110" s="170"/>
      <c r="D110" s="25"/>
      <c r="E110" s="25"/>
      <c r="F110" s="25"/>
      <c r="G110" s="24"/>
      <c r="H110" s="24"/>
    </row>
    <row r="111" spans="1:8" x14ac:dyDescent="0.35">
      <c r="A111" s="24"/>
      <c r="B111" s="166"/>
      <c r="C111" s="170"/>
      <c r="D111" s="25"/>
      <c r="E111" s="25"/>
      <c r="F111" s="25"/>
      <c r="G111" s="24"/>
      <c r="H111" s="24"/>
    </row>
    <row r="112" spans="1:8" x14ac:dyDescent="0.35">
      <c r="A112" s="24"/>
      <c r="B112" s="166"/>
      <c r="C112" s="170"/>
      <c r="D112" s="25"/>
      <c r="E112" s="25"/>
      <c r="F112" s="25"/>
      <c r="G112" s="24"/>
      <c r="H112" s="24"/>
    </row>
    <row r="113" spans="1:8" x14ac:dyDescent="0.35">
      <c r="A113" s="24"/>
      <c r="B113" s="166"/>
      <c r="C113" s="170"/>
      <c r="D113" s="25"/>
      <c r="E113" s="25"/>
      <c r="F113" s="25"/>
      <c r="G113" s="24"/>
      <c r="H113" s="24"/>
    </row>
    <row r="114" spans="1:8" x14ac:dyDescent="0.35">
      <c r="A114" s="24"/>
      <c r="B114" s="166"/>
      <c r="C114" s="170"/>
      <c r="D114" s="25"/>
      <c r="E114" s="25"/>
      <c r="F114" s="25"/>
      <c r="G114" s="24"/>
      <c r="H114" s="24"/>
    </row>
    <row r="115" spans="1:8" x14ac:dyDescent="0.35">
      <c r="A115" s="24"/>
      <c r="B115" s="166"/>
      <c r="C115" s="170"/>
      <c r="D115" s="25"/>
      <c r="E115" s="25"/>
      <c r="F115" s="25"/>
      <c r="G115" s="24"/>
      <c r="H115" s="24"/>
    </row>
    <row r="116" spans="1:8" x14ac:dyDescent="0.35">
      <c r="A116" s="24"/>
      <c r="B116" s="166"/>
      <c r="C116" s="170"/>
      <c r="D116" s="25"/>
      <c r="E116" s="25"/>
      <c r="F116" s="25"/>
      <c r="G116" s="24"/>
      <c r="H116" s="24"/>
    </row>
    <row r="117" spans="1:8" x14ac:dyDescent="0.35">
      <c r="A117" s="24"/>
      <c r="B117" s="166"/>
      <c r="C117" s="170"/>
      <c r="D117" s="25"/>
      <c r="E117" s="25"/>
      <c r="F117" s="25"/>
      <c r="G117" s="24"/>
      <c r="H117" s="24"/>
    </row>
    <row r="118" spans="1:8" x14ac:dyDescent="0.35">
      <c r="A118" s="24"/>
      <c r="B118" s="166"/>
      <c r="C118" s="170"/>
      <c r="D118" s="25"/>
      <c r="E118" s="25"/>
      <c r="F118" s="25"/>
      <c r="G118" s="24"/>
      <c r="H118" s="24"/>
    </row>
    <row r="119" spans="1:8" x14ac:dyDescent="0.35">
      <c r="A119" s="24"/>
      <c r="B119" s="166"/>
      <c r="C119" s="170"/>
      <c r="D119" s="25"/>
      <c r="E119" s="25"/>
      <c r="F119" s="25"/>
      <c r="G119" s="24"/>
      <c r="H119" s="24"/>
    </row>
    <row r="120" spans="1:8" x14ac:dyDescent="0.35">
      <c r="A120" s="24"/>
      <c r="B120" s="166"/>
      <c r="C120" s="170"/>
      <c r="D120" s="25"/>
      <c r="E120" s="25"/>
      <c r="F120" s="25"/>
      <c r="G120" s="24"/>
      <c r="H120" s="24"/>
    </row>
    <row r="121" spans="1:8" x14ac:dyDescent="0.35">
      <c r="A121" s="24"/>
      <c r="B121" s="166"/>
      <c r="C121" s="170"/>
      <c r="D121" s="25"/>
      <c r="E121" s="25"/>
      <c r="F121" s="25"/>
      <c r="G121" s="24"/>
      <c r="H121" s="24"/>
    </row>
    <row r="122" spans="1:8" x14ac:dyDescent="0.35">
      <c r="A122" s="24"/>
      <c r="B122" s="166"/>
      <c r="C122" s="170"/>
      <c r="D122" s="25"/>
      <c r="E122" s="25"/>
      <c r="F122" s="25"/>
      <c r="G122" s="24"/>
      <c r="H122" s="24"/>
    </row>
    <row r="123" spans="1:8" x14ac:dyDescent="0.35">
      <c r="A123" s="24"/>
      <c r="B123" s="166"/>
      <c r="C123" s="170"/>
      <c r="D123" s="25"/>
      <c r="E123" s="25"/>
      <c r="F123" s="25"/>
      <c r="G123" s="24"/>
      <c r="H123" s="24"/>
    </row>
    <row r="124" spans="1:8" x14ac:dyDescent="0.35">
      <c r="A124" s="24"/>
      <c r="B124" s="166"/>
      <c r="C124" s="170"/>
      <c r="D124" s="25"/>
      <c r="E124" s="25"/>
      <c r="F124" s="25"/>
      <c r="G124" s="24"/>
      <c r="H124" s="24"/>
    </row>
    <row r="125" spans="1:8" x14ac:dyDescent="0.35">
      <c r="A125" s="24"/>
      <c r="B125" s="175" t="s">
        <v>307</v>
      </c>
      <c r="C125" s="170"/>
      <c r="D125" s="25"/>
      <c r="E125" s="25"/>
      <c r="F125" s="25"/>
      <c r="G125" s="24"/>
      <c r="H125" s="24"/>
    </row>
    <row r="126" spans="1:8" x14ac:dyDescent="0.35">
      <c r="A126" s="24"/>
      <c r="B126" s="496" t="s">
        <v>308</v>
      </c>
      <c r="C126" s="496"/>
      <c r="D126" s="496"/>
      <c r="E126" s="496"/>
      <c r="F126" s="496"/>
      <c r="G126" s="496"/>
      <c r="H126" s="24"/>
    </row>
    <row r="127" spans="1:8" x14ac:dyDescent="0.35">
      <c r="A127" s="24"/>
      <c r="B127" s="496"/>
      <c r="C127" s="496"/>
      <c r="D127" s="496"/>
      <c r="E127" s="496"/>
      <c r="F127" s="496"/>
      <c r="G127" s="496"/>
      <c r="H127" s="24"/>
    </row>
    <row r="128" spans="1:8" x14ac:dyDescent="0.35">
      <c r="A128" s="24"/>
      <c r="B128" s="280"/>
      <c r="C128" s="279"/>
      <c r="D128" s="279"/>
      <c r="E128" s="279"/>
      <c r="F128" s="279"/>
      <c r="G128" s="24"/>
      <c r="H128" s="24"/>
    </row>
    <row r="129" spans="1:8" x14ac:dyDescent="0.35">
      <c r="A129" s="24"/>
      <c r="B129" s="280"/>
      <c r="C129" s="279"/>
      <c r="D129" s="279"/>
      <c r="E129" s="279"/>
      <c r="F129" s="279"/>
      <c r="G129" s="24"/>
      <c r="H129" s="24"/>
    </row>
    <row r="130" spans="1:8" x14ac:dyDescent="0.35">
      <c r="A130" s="24"/>
      <c r="B130" s="280"/>
      <c r="C130" s="279"/>
      <c r="D130" s="279"/>
      <c r="E130" s="279"/>
      <c r="F130" s="279"/>
      <c r="G130" s="24"/>
      <c r="H130" s="24"/>
    </row>
    <row r="131" spans="1:8" x14ac:dyDescent="0.35">
      <c r="A131" s="24"/>
      <c r="B131" s="280"/>
      <c r="C131" s="279"/>
      <c r="D131" s="279"/>
      <c r="E131" s="279"/>
      <c r="F131" s="279"/>
      <c r="G131" s="24"/>
      <c r="H131" s="24"/>
    </row>
    <row r="132" spans="1:8" x14ac:dyDescent="0.35">
      <c r="A132" s="24"/>
      <c r="B132" s="280"/>
      <c r="C132" s="279"/>
      <c r="D132" s="279"/>
      <c r="E132" s="279"/>
      <c r="F132" s="279"/>
      <c r="G132" s="24"/>
      <c r="H132" s="24"/>
    </row>
    <row r="133" spans="1:8" x14ac:dyDescent="0.35">
      <c r="A133" s="24"/>
      <c r="B133" s="24"/>
      <c r="C133" s="24"/>
      <c r="D133" s="24"/>
      <c r="E133" s="24"/>
      <c r="F133" s="24"/>
      <c r="G133" s="24"/>
      <c r="H133" s="24"/>
    </row>
    <row r="134" spans="1:8" x14ac:dyDescent="0.35">
      <c r="A134" s="24"/>
      <c r="B134" s="24"/>
      <c r="C134" s="24"/>
      <c r="D134" s="24"/>
      <c r="E134" s="24"/>
      <c r="F134" s="24"/>
      <c r="G134" s="24"/>
      <c r="H134" s="24"/>
    </row>
    <row r="135" spans="1:8" x14ac:dyDescent="0.35">
      <c r="B135" s="24"/>
      <c r="C135" s="24"/>
      <c r="D135" s="24"/>
      <c r="E135" s="24"/>
      <c r="F135" s="24"/>
      <c r="G135" s="24"/>
      <c r="H135" s="24"/>
    </row>
  </sheetData>
  <sheetProtection password="DBAD" sheet="1"/>
  <mergeCells count="5">
    <mergeCell ref="B51:G52"/>
    <mergeCell ref="B74:F75"/>
    <mergeCell ref="B97:G98"/>
    <mergeCell ref="B105:G106"/>
    <mergeCell ref="B126:G127"/>
  </mergeCells>
  <printOptions horizontalCentered="1" verticalCentered="1"/>
  <pageMargins left="3.937007874015748E-2" right="3.937007874015748E-2" top="3.937007874015748E-2" bottom="3.937007874015748E-2" header="0.31496062992125984" footer="0.31496062992125984"/>
  <pageSetup paperSize="9" scale="81" fitToHeight="2" orientation="portrait" r:id="rId1"/>
  <rowBreaks count="1" manualBreakCount="1">
    <brk id="5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F2" workbookViewId="0">
      <selection activeCell="L16" sqref="L16"/>
    </sheetView>
  </sheetViews>
  <sheetFormatPr defaultColWidth="17.54296875" defaultRowHeight="14.5" x14ac:dyDescent="0.35"/>
  <cols>
    <col min="1" max="1" width="28.453125" bestFit="1" customWidth="1"/>
  </cols>
  <sheetData>
    <row r="1" spans="1:13" ht="18.5" x14ac:dyDescent="0.45">
      <c r="A1" s="269"/>
      <c r="B1" s="270" t="s">
        <v>44</v>
      </c>
      <c r="C1" s="270" t="s">
        <v>45</v>
      </c>
      <c r="D1" s="270" t="s">
        <v>46</v>
      </c>
      <c r="E1" s="270" t="s">
        <v>47</v>
      </c>
      <c r="F1" s="270" t="s">
        <v>48</v>
      </c>
      <c r="G1" s="270" t="s">
        <v>49</v>
      </c>
      <c r="H1" s="270" t="s">
        <v>50</v>
      </c>
      <c r="I1" s="270" t="s">
        <v>51</v>
      </c>
      <c r="J1" s="270" t="s">
        <v>52</v>
      </c>
      <c r="K1" s="270" t="s">
        <v>53</v>
      </c>
      <c r="L1" s="270" t="s">
        <v>54</v>
      </c>
      <c r="M1" s="270" t="s">
        <v>55</v>
      </c>
    </row>
    <row r="2" spans="1:13" x14ac:dyDescent="0.35">
      <c r="A2" t="s">
        <v>309</v>
      </c>
      <c r="B2" s="56">
        <f>'Step 1 - Milk Income'!B14</f>
        <v>0</v>
      </c>
      <c r="C2" s="56">
        <f>'Step 1 - Milk Income'!C14</f>
        <v>0</v>
      </c>
      <c r="D2" s="56">
        <f>'Step 1 - Milk Income'!D14</f>
        <v>0</v>
      </c>
      <c r="E2" s="56">
        <f>'Step 1 - Milk Income'!E14</f>
        <v>0</v>
      </c>
      <c r="F2" s="56">
        <f>'Step 1 - Milk Income'!F14</f>
        <v>0</v>
      </c>
      <c r="G2" s="56">
        <f>'Step 1 - Milk Income'!G14</f>
        <v>0</v>
      </c>
      <c r="H2" s="56">
        <f>'Step 1 - Milk Income'!H14</f>
        <v>0</v>
      </c>
      <c r="I2" s="56">
        <f>'Step 1 - Milk Income'!I14</f>
        <v>0</v>
      </c>
      <c r="J2" s="56">
        <f>'Step 1 - Milk Income'!J14</f>
        <v>0</v>
      </c>
      <c r="K2" s="56">
        <f>'Step 1 - Milk Income'!K14</f>
        <v>0</v>
      </c>
      <c r="L2" s="56">
        <f>'Step 1 - Milk Income'!L14</f>
        <v>0</v>
      </c>
      <c r="M2" s="56">
        <f>'Step 1 - Milk Income'!M14</f>
        <v>0</v>
      </c>
    </row>
    <row r="3" spans="1:13" x14ac:dyDescent="0.35">
      <c r="A3" t="s">
        <v>310</v>
      </c>
      <c r="B3" s="56">
        <f>'Step 1 - Milk Income'!B13</f>
        <v>0</v>
      </c>
      <c r="C3" s="56">
        <f>'Step 1 - Milk Income'!C13</f>
        <v>0</v>
      </c>
      <c r="D3" s="56">
        <f>'Step 1 - Milk Income'!D13</f>
        <v>0</v>
      </c>
      <c r="E3" s="56">
        <f>'Step 1 - Milk Income'!E13</f>
        <v>0</v>
      </c>
      <c r="F3" s="56">
        <f>'Step 1 - Milk Income'!F13</f>
        <v>0</v>
      </c>
      <c r="G3" s="56">
        <f>'Step 1 - Milk Income'!G13</f>
        <v>0</v>
      </c>
      <c r="H3" s="56">
        <f>'Step 1 - Milk Income'!H13</f>
        <v>0</v>
      </c>
      <c r="I3" s="56">
        <f>'Step 1 - Milk Income'!I13</f>
        <v>0</v>
      </c>
      <c r="J3" s="56">
        <f>'Step 1 - Milk Income'!J13</f>
        <v>0</v>
      </c>
      <c r="K3" s="56">
        <f>'Step 1 - Milk Income'!K13</f>
        <v>0</v>
      </c>
      <c r="L3" s="56">
        <f>'Step 1 - Milk Income'!L13</f>
        <v>0</v>
      </c>
      <c r="M3" s="56">
        <f>'Step 1 - Milk Income'!M13</f>
        <v>0</v>
      </c>
    </row>
    <row r="4" spans="1:13" x14ac:dyDescent="0.35">
      <c r="A4" t="s">
        <v>311</v>
      </c>
      <c r="B4" s="267">
        <f>C4</f>
        <v>7.5</v>
      </c>
      <c r="C4" s="266">
        <f>'Step 1 - Milk Income'!C15</f>
        <v>7.5</v>
      </c>
      <c r="D4" s="266">
        <f>'Step 1 - Milk Income'!D15</f>
        <v>7.5</v>
      </c>
      <c r="E4" s="266">
        <f>'Step 1 - Milk Income'!E15</f>
        <v>7.5</v>
      </c>
      <c r="F4" s="266">
        <f>'Step 1 - Milk Income'!F15</f>
        <v>7.5</v>
      </c>
      <c r="G4" s="266">
        <f>'Step 1 - Milk Income'!G15</f>
        <v>7.75</v>
      </c>
      <c r="H4" s="266">
        <f>'Step 1 - Milk Income'!H15</f>
        <v>7.75</v>
      </c>
      <c r="I4" s="266">
        <f>'Step 1 - Milk Income'!I15</f>
        <v>8</v>
      </c>
      <c r="J4" s="266">
        <f>'Step 1 - Milk Income'!J15</f>
        <v>8</v>
      </c>
      <c r="K4" s="266">
        <f>'Step 1 - Milk Income'!K15</f>
        <v>8.1999999999999993</v>
      </c>
      <c r="L4" s="266">
        <f>'Step 1 - Milk Income'!L15</f>
        <v>8.1999999999999993</v>
      </c>
      <c r="M4" s="266">
        <f>'Step 1 - Milk Income'!M15</f>
        <v>8.1999999999999993</v>
      </c>
    </row>
    <row r="5" spans="1:13" x14ac:dyDescent="0.35">
      <c r="A5" t="s">
        <v>58</v>
      </c>
      <c r="B5" s="273"/>
      <c r="C5" s="273">
        <f>C4*B3</f>
        <v>0</v>
      </c>
      <c r="D5" s="273">
        <f t="shared" ref="D5:M5" si="0">D4*C3</f>
        <v>0</v>
      </c>
      <c r="E5" s="273">
        <f t="shared" si="0"/>
        <v>0</v>
      </c>
      <c r="F5" s="273">
        <f t="shared" si="0"/>
        <v>0</v>
      </c>
      <c r="G5" s="273">
        <f t="shared" si="0"/>
        <v>0</v>
      </c>
      <c r="H5" s="273">
        <f t="shared" si="0"/>
        <v>0</v>
      </c>
      <c r="I5" s="273">
        <f t="shared" si="0"/>
        <v>0</v>
      </c>
      <c r="J5" s="273">
        <f t="shared" si="0"/>
        <v>0</v>
      </c>
      <c r="K5" s="273">
        <f t="shared" si="0"/>
        <v>0</v>
      </c>
      <c r="L5" s="273">
        <f t="shared" si="0"/>
        <v>0</v>
      </c>
      <c r="M5" s="273">
        <f t="shared" si="0"/>
        <v>0</v>
      </c>
    </row>
    <row r="6" spans="1:13" x14ac:dyDescent="0.35">
      <c r="C6" t="s">
        <v>45</v>
      </c>
      <c r="D6" t="s">
        <v>46</v>
      </c>
      <c r="E6" t="s">
        <v>47</v>
      </c>
      <c r="F6" t="s">
        <v>48</v>
      </c>
      <c r="G6" t="s">
        <v>49</v>
      </c>
      <c r="H6" t="s">
        <v>50</v>
      </c>
      <c r="I6" t="s">
        <v>51</v>
      </c>
      <c r="J6" t="s">
        <v>52</v>
      </c>
      <c r="K6" t="s">
        <v>53</v>
      </c>
      <c r="L6" t="s">
        <v>54</v>
      </c>
      <c r="M6" t="s">
        <v>55</v>
      </c>
    </row>
    <row r="7" spans="1:13" x14ac:dyDescent="0.35">
      <c r="A7" t="s">
        <v>44</v>
      </c>
      <c r="B7" s="271"/>
      <c r="C7" s="276"/>
      <c r="D7" s="273">
        <f>IF($C$4&gt;=D4,0,D4-$C$4)*$B$3-SUM($B7:C7)</f>
        <v>0</v>
      </c>
      <c r="E7" s="273">
        <f>IF($C$4&gt;=E4,0,E4-$C$4)*$B$3-SUM($B7:D7)</f>
        <v>0</v>
      </c>
      <c r="F7" s="273">
        <f>IF($C$4&gt;=F4,0,F4-$C$4)*$B$3-SUM($B7:E7)</f>
        <v>0</v>
      </c>
      <c r="G7" s="273">
        <f>IF($C$4&gt;=G4,0,G4-$C$4)*$B$3-SUM($B7:F7)</f>
        <v>0</v>
      </c>
      <c r="H7" s="273">
        <f>IF($C$4&gt;=H4,0,H4-$C$4)*$B$3-SUM($B7:G7)</f>
        <v>0</v>
      </c>
      <c r="I7" s="273">
        <f>IF($C$4&gt;=I4,0,I4-$C$4)*$B$3-SUM($B7:H7)</f>
        <v>0</v>
      </c>
      <c r="J7" s="273">
        <f>IF($C$4&gt;=J4,0,J4-$C$4)*$B$3-SUM($B7:I7)</f>
        <v>0</v>
      </c>
      <c r="K7" s="273">
        <f>IF($C$4&gt;=K4,0,K4-$C$4)*$B$3-SUM($B7:J7)</f>
        <v>0</v>
      </c>
      <c r="L7" s="273">
        <f>IF($C$4&gt;=L4,0,L4-$C$4)*$B$3-SUM($B7:K7)</f>
        <v>0</v>
      </c>
      <c r="M7" s="273">
        <f>IF($C$4&gt;=M4,0,M4-$C$4)*$B$3-SUM($B7:L7)</f>
        <v>0</v>
      </c>
    </row>
    <row r="8" spans="1:13" x14ac:dyDescent="0.35">
      <c r="A8" t="s">
        <v>45</v>
      </c>
      <c r="B8" s="271"/>
      <c r="C8" s="274"/>
      <c r="D8" s="276"/>
      <c r="E8" s="273">
        <f>IF($D$4&gt;=E4,0,E4-$D$4)*$C$3-SUM($C8:D8)</f>
        <v>0</v>
      </c>
      <c r="F8" s="273">
        <f>IF($D$4&gt;=F4,0,F4-$D$4)*$C$3-SUM($C8:E8)</f>
        <v>0</v>
      </c>
      <c r="G8" s="273">
        <f>IF($D$4&gt;=G4,0,G4-$D$4)*$C$3-SUM($C8:F8)</f>
        <v>0</v>
      </c>
      <c r="H8" s="273">
        <f>IF($D$4&gt;=H4,0,H4-$D$4)*$C$3-SUM($C8:G8)</f>
        <v>0</v>
      </c>
      <c r="I8" s="273">
        <f>IF($D$4&gt;=I4,0,I4-$D$4)*$C$3-SUM($C8:H8)</f>
        <v>0</v>
      </c>
      <c r="J8" s="273">
        <f>IF($D$4&gt;=J4,0,J4-$D$4)*$C$3-SUM($C8:I8)</f>
        <v>0</v>
      </c>
      <c r="K8" s="273">
        <f>IF($D$4&gt;=K4,0,K4-$D$4)*$C$3-SUM($C8:J8)</f>
        <v>0</v>
      </c>
      <c r="L8" s="273">
        <f>IF($D$4&gt;=L4,0,L4-$D$4)*$C$3-SUM($C8:K8)</f>
        <v>0</v>
      </c>
      <c r="M8" s="273">
        <f>IF($D$4&gt;=M4,0,M4-$D$4)*$C$3-SUM($C8:L8)</f>
        <v>0</v>
      </c>
    </row>
    <row r="9" spans="1:13" x14ac:dyDescent="0.35">
      <c r="A9" t="s">
        <v>46</v>
      </c>
      <c r="B9" s="271"/>
      <c r="C9" s="274"/>
      <c r="D9" s="274"/>
      <c r="E9" s="276"/>
      <c r="F9" s="273">
        <f>IF($E$4&gt;=F4,0,F4-$E$4)*$D$3-SUM($D9:E9)</f>
        <v>0</v>
      </c>
      <c r="G9" s="273">
        <f>IF($E$4&gt;=G4,0,G4-$E$4)*$D$3-SUM($D9:F9)</f>
        <v>0</v>
      </c>
      <c r="H9" s="273">
        <f>IF($E$4&gt;=H4,0,H4-$E$4)*$D$3-SUM($D9:G9)</f>
        <v>0</v>
      </c>
      <c r="I9" s="273">
        <f>IF($E$4&gt;=I4,0,I4-$E$4)*$D$3-SUM($D9:H9)</f>
        <v>0</v>
      </c>
      <c r="J9" s="273">
        <f>IF($E$4&gt;=J4,0,J4-$E$4)*$D$3-SUM($D9:I9)</f>
        <v>0</v>
      </c>
      <c r="K9" s="273">
        <f>IF($E$4&gt;=K4,0,K4-$E$4)*$D$3-SUM($D9:J9)</f>
        <v>0</v>
      </c>
      <c r="L9" s="273">
        <f>IF($E$4&gt;=L4,0,L4-$E$4)*$D$3-SUM($D9:K9)</f>
        <v>0</v>
      </c>
      <c r="M9" s="273">
        <f>IF($E$4&gt;=M4,0,M4-$E$4)*$D$3-SUM($D9:L9)</f>
        <v>0</v>
      </c>
    </row>
    <row r="10" spans="1:13" x14ac:dyDescent="0.35">
      <c r="A10" t="s">
        <v>47</v>
      </c>
      <c r="B10" s="271"/>
      <c r="C10" s="274"/>
      <c r="D10" s="274"/>
      <c r="E10" s="274"/>
      <c r="F10" s="276"/>
      <c r="G10" s="273">
        <f>IF($F$4&gt;=G4,0,G4-$F$4)*$E$3-SUM($E10:F10)</f>
        <v>0</v>
      </c>
      <c r="H10" s="273">
        <f>IF($F$4&gt;=H4,0,H4-$F$4)*$E$3-SUM($E10:G10)</f>
        <v>0</v>
      </c>
      <c r="I10" s="273">
        <f>IF($F$4&gt;=I4,0,I4-$F$4)*$E$3-SUM($E10:H10)</f>
        <v>0</v>
      </c>
      <c r="J10" s="273">
        <f>IF($F$4&gt;=J4,0,J4-$F$4)*$E$3-SUM($E10:I10)</f>
        <v>0</v>
      </c>
      <c r="K10" s="273">
        <f>IF($F$4&gt;=K4,0,K4-$F$4)*$E$3-SUM($E10:J10)</f>
        <v>0</v>
      </c>
      <c r="L10" s="273">
        <f>IF($F$4&gt;=L4,0,L4-$F$4)*$E$3-SUM($E10:K10)</f>
        <v>0</v>
      </c>
      <c r="M10" s="273">
        <f>IF($F$4&gt;=M4,0,M4-$F$4)*$E$3-SUM($E10:L10)</f>
        <v>0</v>
      </c>
    </row>
    <row r="11" spans="1:13" x14ac:dyDescent="0.35">
      <c r="A11" t="s">
        <v>48</v>
      </c>
      <c r="B11" s="271"/>
      <c r="C11" s="274"/>
      <c r="D11" s="274"/>
      <c r="E11" s="274"/>
      <c r="F11" s="274"/>
      <c r="G11" s="276"/>
      <c r="H11" s="273">
        <f>IF($G$4&gt;=H4,0,H4-$G$4)*$F$3-SUM($F11:G11)</f>
        <v>0</v>
      </c>
      <c r="I11" s="273">
        <f>IF($G$4&gt;=I4,0,I4-$G$4)*$F$3-SUM($F11:H11)</f>
        <v>0</v>
      </c>
      <c r="J11" s="273">
        <f>IF($G$4&gt;=J4,0,J4-$G$4)*$F$3-SUM($F11:I11)</f>
        <v>0</v>
      </c>
      <c r="K11" s="273">
        <f>IF($G$4&gt;=K4,0,K4-$G$4)*$F$3-SUM($F11:J11)</f>
        <v>0</v>
      </c>
      <c r="L11" s="273">
        <f>IF($G$4&gt;=L4,0,L4-$G$4)*$F$3-SUM($F11:K11)</f>
        <v>0</v>
      </c>
      <c r="M11" s="273">
        <f>IF($G$4&gt;=M4,0,M4-$G$4)*$F$3-SUM($F11:L11)</f>
        <v>0</v>
      </c>
    </row>
    <row r="12" spans="1:13" x14ac:dyDescent="0.35">
      <c r="A12" t="s">
        <v>49</v>
      </c>
      <c r="B12" s="271"/>
      <c r="C12" s="274"/>
      <c r="D12" s="274"/>
      <c r="E12" s="274"/>
      <c r="F12" s="274"/>
      <c r="G12" s="274"/>
      <c r="H12" s="276"/>
      <c r="I12" s="273">
        <f>IF($H$4&gt;=I4,0,I4-$H$4)*$G$3-SUM($G12:H12)</f>
        <v>0</v>
      </c>
      <c r="J12" s="273">
        <f>IF($H$4&gt;=J4,0,J4-$H$4)*$G$3-SUM($G12:I12)</f>
        <v>0</v>
      </c>
      <c r="K12" s="273">
        <f>IF($H$4&gt;=K4,0,K4-$H$4)*$G$3-SUM($G12:J12)</f>
        <v>0</v>
      </c>
      <c r="L12" s="273">
        <f>IF($H$4&gt;=L4,0,L4-$H$4)*$G$3-SUM($G12:K12)</f>
        <v>0</v>
      </c>
      <c r="M12" s="273">
        <f>IF($H$4&gt;=M4,0,M4-$H$4)*$G$3-SUM($G12:L12)</f>
        <v>0</v>
      </c>
    </row>
    <row r="13" spans="1:13" x14ac:dyDescent="0.35">
      <c r="A13" t="s">
        <v>50</v>
      </c>
      <c r="B13" s="271"/>
      <c r="C13" s="274"/>
      <c r="D13" s="274"/>
      <c r="E13" s="274"/>
      <c r="F13" s="274"/>
      <c r="G13" s="274"/>
      <c r="H13" s="274"/>
      <c r="I13" s="276"/>
      <c r="J13" s="273">
        <f>IF($I$4&gt;=J4,0,J4-$I$4)*$H$3-SUM($H13:I13)</f>
        <v>0</v>
      </c>
      <c r="K13" s="273">
        <f>IF($I$4&gt;=K4,0,K4-$I$4)*$H$3-SUM($H13:J13)</f>
        <v>0</v>
      </c>
      <c r="L13" s="273">
        <f>IF($I$4&gt;=L4,0,L4-$I$4)*$H$3-SUM($H13:K13)</f>
        <v>0</v>
      </c>
      <c r="M13" s="273">
        <f>IF($I$4&gt;=M4,0,M4-$I$4)*$H$3-SUM($H13:L13)</f>
        <v>0</v>
      </c>
    </row>
    <row r="14" spans="1:13" x14ac:dyDescent="0.35">
      <c r="A14" t="s">
        <v>51</v>
      </c>
      <c r="B14" s="271"/>
      <c r="C14" s="274"/>
      <c r="D14" s="274"/>
      <c r="E14" s="274"/>
      <c r="F14" s="274"/>
      <c r="G14" s="274"/>
      <c r="H14" s="274"/>
      <c r="I14" s="274"/>
      <c r="J14" s="276"/>
      <c r="K14" s="273">
        <f>IF($J$4&gt;=K4,0,K4-$J$4)*$I$3-SUM($I14:J14)</f>
        <v>0</v>
      </c>
      <c r="L14" s="273">
        <f>IF($J$4&gt;=L4,0,L4-$J$4)*$I$3-SUM($I14:K14)</f>
        <v>0</v>
      </c>
      <c r="M14" s="273">
        <f>IF($J$4&gt;=M4,0,M4-$J$4)*$I$3-SUM($I14:L14)</f>
        <v>0</v>
      </c>
    </row>
    <row r="15" spans="1:13" x14ac:dyDescent="0.35">
      <c r="A15" t="s">
        <v>52</v>
      </c>
      <c r="B15" s="271"/>
      <c r="C15" s="274"/>
      <c r="D15" s="274"/>
      <c r="E15" s="274"/>
      <c r="F15" s="274"/>
      <c r="G15" s="274"/>
      <c r="H15" s="274"/>
      <c r="I15" s="274"/>
      <c r="J15" s="274"/>
      <c r="K15" s="276"/>
      <c r="L15" s="273">
        <f>IF($K$4&gt;=L4,0,L4-$K$4)*$J$3-SUM($J15:K15)</f>
        <v>0</v>
      </c>
      <c r="M15" s="273">
        <f>IF($K$4&gt;=M4,0,M4-$K$4)*$J$3-SUM($J15:L15)</f>
        <v>0</v>
      </c>
    </row>
    <row r="16" spans="1:13" x14ac:dyDescent="0.35">
      <c r="A16" t="s">
        <v>53</v>
      </c>
      <c r="B16" s="271"/>
      <c r="C16" s="274"/>
      <c r="D16" s="274"/>
      <c r="E16" s="274"/>
      <c r="F16" s="274"/>
      <c r="G16" s="274"/>
      <c r="H16" s="274"/>
      <c r="I16" s="274"/>
      <c r="J16" s="274"/>
      <c r="K16" s="274"/>
      <c r="L16" s="276"/>
      <c r="M16" s="273">
        <f>IF($L$4&gt;=M4,0,M4-$L$4)*$K$3-SUM($K16:L16)</f>
        <v>0</v>
      </c>
    </row>
    <row r="17" spans="1:13" x14ac:dyDescent="0.35">
      <c r="A17" t="s">
        <v>54</v>
      </c>
      <c r="B17" s="271"/>
      <c r="C17" s="274"/>
      <c r="D17" s="274"/>
      <c r="E17" s="274"/>
      <c r="F17" s="274"/>
      <c r="G17" s="274"/>
      <c r="H17" s="274"/>
      <c r="I17" s="274"/>
      <c r="J17" s="274"/>
      <c r="K17" s="274"/>
      <c r="L17" s="274"/>
      <c r="M17" s="276"/>
    </row>
    <row r="19" spans="1:13" x14ac:dyDescent="0.35">
      <c r="A19" s="272" t="s">
        <v>312</v>
      </c>
      <c r="B19" s="272"/>
      <c r="C19" s="275">
        <f>SUM(C7:C18)</f>
        <v>0</v>
      </c>
      <c r="D19" s="275">
        <f t="shared" ref="D19:M19" si="1">SUM(D7:D18)</f>
        <v>0</v>
      </c>
      <c r="E19" s="275">
        <f t="shared" si="1"/>
        <v>0</v>
      </c>
      <c r="F19" s="275">
        <f t="shared" si="1"/>
        <v>0</v>
      </c>
      <c r="G19" s="275">
        <f t="shared" si="1"/>
        <v>0</v>
      </c>
      <c r="H19" s="275">
        <f t="shared" si="1"/>
        <v>0</v>
      </c>
      <c r="I19" s="275">
        <f t="shared" si="1"/>
        <v>0</v>
      </c>
      <c r="J19" s="275">
        <f t="shared" si="1"/>
        <v>0</v>
      </c>
      <c r="K19" s="275">
        <f t="shared" si="1"/>
        <v>0</v>
      </c>
      <c r="L19" s="275">
        <f t="shared" si="1"/>
        <v>0</v>
      </c>
      <c r="M19" s="275">
        <f t="shared" si="1"/>
        <v>0</v>
      </c>
    </row>
  </sheetData>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1"/>
  <sheetViews>
    <sheetView showGridLines="0" showZeros="0" tabSelected="1" zoomScale="80" zoomScaleNormal="80" workbookViewId="0">
      <selection activeCell="R12" sqref="R12"/>
    </sheetView>
  </sheetViews>
  <sheetFormatPr defaultColWidth="9.1796875" defaultRowHeight="14.5" x14ac:dyDescent="0.35"/>
  <cols>
    <col min="1" max="1" width="32.453125" customWidth="1"/>
    <col min="2" max="3" width="11.54296875" customWidth="1"/>
    <col min="4" max="4" width="11.81640625" customWidth="1"/>
    <col min="5" max="11" width="11.54296875" customWidth="1"/>
    <col min="12" max="12" width="12" customWidth="1"/>
    <col min="13" max="18" width="11.54296875" customWidth="1"/>
    <col min="19" max="19" width="14.453125" customWidth="1"/>
    <col min="20" max="20" width="8.81640625" customWidth="1"/>
    <col min="21" max="24" width="8.81640625"/>
    <col min="25" max="25" width="5.81640625" customWidth="1"/>
    <col min="26" max="26" width="14" customWidth="1"/>
    <col min="27" max="31" width="8.81640625" customWidth="1"/>
    <col min="32" max="16384" width="9.1796875" style="1"/>
  </cols>
  <sheetData>
    <row r="1" spans="1:37" customFormat="1" ht="33.75" customHeight="1" x14ac:dyDescent="0.35">
      <c r="A1" s="316" t="s">
        <v>35</v>
      </c>
      <c r="B1" s="317"/>
      <c r="C1" s="317"/>
      <c r="D1" s="317"/>
      <c r="E1" s="317"/>
      <c r="F1" s="317"/>
      <c r="G1" s="317"/>
      <c r="H1" s="317"/>
      <c r="I1" s="317"/>
      <c r="J1" s="317"/>
      <c r="K1" s="317"/>
      <c r="L1" s="317"/>
      <c r="M1" s="317"/>
      <c r="N1" s="317"/>
      <c r="O1" s="317"/>
      <c r="P1" s="317"/>
      <c r="Q1" s="317"/>
      <c r="R1" s="317"/>
      <c r="S1" s="317"/>
    </row>
    <row r="2" spans="1:37" customFormat="1" ht="6.75" customHeight="1" x14ac:dyDescent="0.35">
      <c r="A2" s="46"/>
      <c r="B2" s="46"/>
      <c r="C2" s="46"/>
      <c r="D2" s="46"/>
      <c r="E2" s="197"/>
      <c r="F2" s="47"/>
      <c r="G2" s="46"/>
      <c r="H2" s="46"/>
      <c r="I2" s="46"/>
      <c r="K2" s="46"/>
      <c r="L2" s="46"/>
      <c r="M2" s="46"/>
      <c r="N2" s="46"/>
      <c r="O2" s="46"/>
      <c r="P2" s="46"/>
      <c r="Q2" s="46"/>
      <c r="R2" s="46"/>
      <c r="S2" s="46"/>
    </row>
    <row r="3" spans="1:37" customFormat="1" ht="15.75" customHeight="1" x14ac:dyDescent="0.4">
      <c r="A3" s="318" t="s">
        <v>36</v>
      </c>
      <c r="B3" s="319"/>
      <c r="C3" s="319"/>
      <c r="D3" s="319"/>
      <c r="E3" s="319"/>
      <c r="F3" s="235" t="s">
        <v>37</v>
      </c>
      <c r="G3" s="237"/>
      <c r="H3" s="236"/>
      <c r="J3" s="48"/>
      <c r="K3" s="48"/>
      <c r="L3" s="48"/>
      <c r="M3" s="48"/>
      <c r="N3" s="48"/>
      <c r="O3" s="48"/>
      <c r="P3" s="48"/>
      <c r="Q3" s="48"/>
      <c r="R3" s="48"/>
      <c r="S3" s="48"/>
    </row>
    <row r="4" spans="1:37" customFormat="1" ht="24" customHeight="1" x14ac:dyDescent="0.35">
      <c r="A4" s="320" t="s">
        <v>38</v>
      </c>
      <c r="B4" s="321"/>
      <c r="C4" s="321"/>
      <c r="D4" s="321"/>
      <c r="E4" s="321"/>
      <c r="F4" s="321"/>
      <c r="G4" s="321"/>
      <c r="H4" s="321"/>
      <c r="I4" s="321"/>
      <c r="J4" s="321"/>
      <c r="K4" s="321"/>
      <c r="L4" s="321"/>
      <c r="M4" s="321"/>
      <c r="N4" s="321"/>
      <c r="O4" s="321"/>
      <c r="P4" s="321"/>
      <c r="Q4" s="321"/>
      <c r="R4" s="321"/>
      <c r="S4" s="321"/>
    </row>
    <row r="5" spans="1:37" customFormat="1" ht="10.5" customHeight="1" x14ac:dyDescent="0.35">
      <c r="A5" s="226"/>
      <c r="B5" s="227"/>
      <c r="C5" s="227"/>
      <c r="D5" s="227"/>
      <c r="E5" s="228"/>
      <c r="F5" s="229"/>
      <c r="G5" s="230"/>
      <c r="H5" s="228"/>
      <c r="I5" s="230"/>
      <c r="J5" s="228"/>
      <c r="K5" s="230"/>
      <c r="L5" s="228"/>
    </row>
    <row r="6" spans="1:37" customFormat="1" ht="20.149999999999999" customHeight="1" x14ac:dyDescent="0.35">
      <c r="A6" s="49" t="s">
        <v>39</v>
      </c>
      <c r="B6" s="50"/>
      <c r="C6" s="263">
        <f>S13</f>
        <v>0</v>
      </c>
    </row>
    <row r="7" spans="1:37" customFormat="1" ht="20.149999999999999" customHeight="1" x14ac:dyDescent="0.35">
      <c r="A7" s="322" t="s">
        <v>40</v>
      </c>
      <c r="B7" s="323"/>
      <c r="C7" s="206">
        <v>1</v>
      </c>
    </row>
    <row r="8" spans="1:37" customFormat="1" ht="19.5" customHeight="1" x14ac:dyDescent="0.35">
      <c r="A8" s="222" t="s">
        <v>41</v>
      </c>
      <c r="B8" s="221"/>
      <c r="C8" s="206">
        <v>1</v>
      </c>
      <c r="D8" s="324" t="s">
        <v>42</v>
      </c>
      <c r="E8" s="324"/>
      <c r="F8" s="223"/>
      <c r="G8" s="223"/>
      <c r="H8" s="208"/>
    </row>
    <row r="9" spans="1:37" customFormat="1" ht="8.25" customHeight="1" x14ac:dyDescent="0.35">
      <c r="A9" s="51"/>
      <c r="B9" s="51"/>
      <c r="C9" s="51"/>
      <c r="D9" s="51"/>
      <c r="E9" s="51"/>
      <c r="F9" s="51"/>
      <c r="G9" s="51"/>
      <c r="H9" s="51"/>
    </row>
    <row r="10" spans="1:37" customFormat="1" ht="20.149999999999999" customHeight="1" x14ac:dyDescent="0.35">
      <c r="A10" s="294" t="s">
        <v>43</v>
      </c>
      <c r="B10" s="205" t="s">
        <v>44</v>
      </c>
      <c r="C10" s="205" t="s">
        <v>45</v>
      </c>
      <c r="D10" s="205" t="s">
        <v>46</v>
      </c>
      <c r="E10" s="205" t="s">
        <v>47</v>
      </c>
      <c r="F10" s="205" t="s">
        <v>48</v>
      </c>
      <c r="G10" s="205" t="s">
        <v>49</v>
      </c>
      <c r="H10" s="205" t="s">
        <v>50</v>
      </c>
      <c r="I10" s="205" t="s">
        <v>51</v>
      </c>
      <c r="J10" s="205" t="s">
        <v>52</v>
      </c>
      <c r="K10" s="298" t="s">
        <v>53</v>
      </c>
      <c r="L10" s="205" t="s">
        <v>54</v>
      </c>
      <c r="M10" s="298" t="s">
        <v>55</v>
      </c>
      <c r="N10" s="205" t="s">
        <v>44</v>
      </c>
      <c r="O10" s="298" t="s">
        <v>45</v>
      </c>
      <c r="P10" s="205" t="s">
        <v>46</v>
      </c>
      <c r="Q10" s="298" t="s">
        <v>47</v>
      </c>
      <c r="R10" s="205" t="s">
        <v>48</v>
      </c>
      <c r="S10" s="298" t="s">
        <v>56</v>
      </c>
    </row>
    <row r="11" spans="1:37" customFormat="1" ht="20.149999999999999" customHeight="1" x14ac:dyDescent="0.35">
      <c r="A11" s="52" t="s">
        <v>313</v>
      </c>
      <c r="B11" s="243">
        <v>0</v>
      </c>
      <c r="C11" s="243">
        <v>0</v>
      </c>
      <c r="D11" s="243">
        <v>0</v>
      </c>
      <c r="E11" s="243">
        <v>0</v>
      </c>
      <c r="F11" s="243">
        <v>0</v>
      </c>
      <c r="G11" s="243">
        <v>0</v>
      </c>
      <c r="H11" s="243">
        <v>0</v>
      </c>
      <c r="I11" s="243">
        <v>0</v>
      </c>
      <c r="J11" s="243">
        <v>0</v>
      </c>
      <c r="K11" s="243">
        <v>0</v>
      </c>
      <c r="L11" s="243">
        <v>0</v>
      </c>
      <c r="M11" s="243">
        <v>0</v>
      </c>
      <c r="N11" s="239"/>
      <c r="O11" s="239"/>
      <c r="P11" s="239"/>
      <c r="Q11" s="239"/>
      <c r="R11" s="239"/>
      <c r="S11" s="238">
        <f>SUM(B11:M11)</f>
        <v>0</v>
      </c>
    </row>
    <row r="12" spans="1:37" customFormat="1" ht="20.149999999999999" customHeight="1" x14ac:dyDescent="0.35">
      <c r="A12" s="52" t="s">
        <v>314</v>
      </c>
      <c r="B12" s="186"/>
      <c r="C12" s="148">
        <v>7.5</v>
      </c>
      <c r="D12" s="145">
        <v>7.5</v>
      </c>
      <c r="E12" s="149">
        <v>7.5</v>
      </c>
      <c r="F12" s="149">
        <v>7.5</v>
      </c>
      <c r="G12" s="149">
        <v>7.75</v>
      </c>
      <c r="H12" s="149">
        <v>7.75</v>
      </c>
      <c r="I12" s="149">
        <v>7.5</v>
      </c>
      <c r="J12" s="149">
        <v>7.5</v>
      </c>
      <c r="K12" s="149">
        <v>7.8</v>
      </c>
      <c r="L12" s="149">
        <v>7.8</v>
      </c>
      <c r="M12" s="149">
        <v>7.8</v>
      </c>
      <c r="N12" s="149">
        <v>8</v>
      </c>
      <c r="O12" s="149">
        <v>8.0500000000000007</v>
      </c>
      <c r="P12" s="149">
        <v>8.5500000000000007</v>
      </c>
      <c r="Q12" s="149">
        <v>9</v>
      </c>
      <c r="R12" s="149">
        <v>9.4</v>
      </c>
      <c r="S12" s="198">
        <f>R12</f>
        <v>9.4</v>
      </c>
      <c r="T12" s="309" t="s">
        <v>57</v>
      </c>
      <c r="U12" s="310"/>
      <c r="V12" s="310"/>
      <c r="W12" s="310"/>
      <c r="X12" s="310"/>
      <c r="Y12" s="310"/>
      <c r="Z12" s="310"/>
    </row>
    <row r="13" spans="1:37" customFormat="1" ht="20.149999999999999" customHeight="1" x14ac:dyDescent="0.35">
      <c r="A13" s="52" t="s">
        <v>315</v>
      </c>
      <c r="B13" s="243">
        <v>0</v>
      </c>
      <c r="C13" s="243"/>
      <c r="D13" s="243"/>
      <c r="E13" s="243"/>
      <c r="F13" s="243"/>
      <c r="G13" s="243"/>
      <c r="H13" s="243"/>
      <c r="I13" s="243"/>
      <c r="J13" s="243"/>
      <c r="K13" s="243"/>
      <c r="L13" s="243"/>
      <c r="M13" s="243"/>
      <c r="N13" s="239"/>
      <c r="O13" s="239"/>
      <c r="P13" s="239"/>
      <c r="Q13" s="239"/>
      <c r="R13" s="239"/>
      <c r="S13" s="238">
        <f>SUM(B13:M13)</f>
        <v>0</v>
      </c>
      <c r="T13" s="311" t="s">
        <v>318</v>
      </c>
      <c r="U13" s="308"/>
      <c r="V13" s="308"/>
      <c r="W13" s="308"/>
      <c r="X13" s="308"/>
      <c r="Y13" s="308"/>
      <c r="Z13" s="308"/>
    </row>
    <row r="14" spans="1:37" s="56" customFormat="1" ht="20.149999999999999" customHeight="1" x14ac:dyDescent="0.35">
      <c r="A14" s="54" t="s">
        <v>316</v>
      </c>
      <c r="B14" s="55">
        <f>B13</f>
        <v>0</v>
      </c>
      <c r="C14" s="55">
        <f>SUM(B13:C13)</f>
        <v>0</v>
      </c>
      <c r="D14" s="55">
        <f>SUM(B13:D13)</f>
        <v>0</v>
      </c>
      <c r="E14" s="55">
        <f>SUM(B13:E13)</f>
        <v>0</v>
      </c>
      <c r="F14" s="55">
        <f>SUM(B13:F13)</f>
        <v>0</v>
      </c>
      <c r="G14" s="55">
        <f>SUM(B13:G13)</f>
        <v>0</v>
      </c>
      <c r="H14" s="55">
        <f>SUM(B13:H13)</f>
        <v>0</v>
      </c>
      <c r="I14" s="55">
        <f>SUM(B13:I13)</f>
        <v>0</v>
      </c>
      <c r="J14" s="55">
        <f>SUM(B13:J13)</f>
        <v>0</v>
      </c>
      <c r="K14" s="55">
        <f>SUM(B13:K13)</f>
        <v>0</v>
      </c>
      <c r="L14" s="55">
        <f>SUM(B13:L13)</f>
        <v>0</v>
      </c>
      <c r="M14" s="55">
        <f>SUM(B13:M13)</f>
        <v>0</v>
      </c>
      <c r="N14" s="196"/>
      <c r="O14" s="196"/>
      <c r="P14" s="196"/>
      <c r="Q14" s="196"/>
      <c r="R14" s="196"/>
      <c r="S14" s="245"/>
      <c r="T14" s="307" t="s">
        <v>319</v>
      </c>
      <c r="U14" s="308"/>
      <c r="V14" s="308"/>
      <c r="W14" s="308"/>
      <c r="X14" s="308"/>
      <c r="Y14" s="308"/>
      <c r="Z14" s="308"/>
      <c r="AC14"/>
      <c r="AD14"/>
      <c r="AE14"/>
      <c r="AF14"/>
      <c r="AG14"/>
      <c r="AH14"/>
      <c r="AI14"/>
      <c r="AJ14"/>
      <c r="AK14"/>
    </row>
    <row r="15" spans="1:37" customFormat="1" ht="20.149999999999999" customHeight="1" x14ac:dyDescent="0.35">
      <c r="A15" s="52" t="s">
        <v>317</v>
      </c>
      <c r="B15" s="186"/>
      <c r="C15" s="148">
        <v>7.5</v>
      </c>
      <c r="D15" s="145">
        <v>7.5</v>
      </c>
      <c r="E15" s="149">
        <v>7.5</v>
      </c>
      <c r="F15" s="149">
        <v>7.5</v>
      </c>
      <c r="G15" s="149">
        <v>7.75</v>
      </c>
      <c r="H15" s="149">
        <v>7.75</v>
      </c>
      <c r="I15" s="149">
        <v>8</v>
      </c>
      <c r="J15" s="149">
        <v>8</v>
      </c>
      <c r="K15" s="149">
        <v>8.1999999999999993</v>
      </c>
      <c r="L15" s="149">
        <v>8.1999999999999993</v>
      </c>
      <c r="M15" s="149">
        <v>8.1999999999999993</v>
      </c>
      <c r="N15" s="239"/>
      <c r="O15" s="239"/>
      <c r="P15" s="239"/>
      <c r="Q15" s="239"/>
      <c r="R15" s="239"/>
      <c r="S15" s="244">
        <f>M15</f>
        <v>8.1999999999999993</v>
      </c>
      <c r="T15" s="307"/>
      <c r="U15" s="308"/>
      <c r="V15" s="308"/>
      <c r="W15" s="308"/>
      <c r="X15" s="308"/>
      <c r="Y15" s="308"/>
      <c r="Z15" s="308"/>
    </row>
    <row r="16" spans="1:37" customFormat="1" ht="20.149999999999999" customHeight="1" x14ac:dyDescent="0.35">
      <c r="A16" s="52" t="s">
        <v>58</v>
      </c>
      <c r="B16" s="60"/>
      <c r="C16" s="240">
        <f>(C15*B13)*$C$7</f>
        <v>0</v>
      </c>
      <c r="D16" s="240">
        <f t="shared" ref="D16:M16" si="0">(D15*C13)*$C$7</f>
        <v>0</v>
      </c>
      <c r="E16" s="147">
        <f t="shared" si="0"/>
        <v>0</v>
      </c>
      <c r="F16" s="147">
        <f t="shared" si="0"/>
        <v>0</v>
      </c>
      <c r="G16" s="147">
        <f t="shared" si="0"/>
        <v>0</v>
      </c>
      <c r="H16" s="147">
        <f t="shared" si="0"/>
        <v>0</v>
      </c>
      <c r="I16" s="147">
        <f t="shared" si="0"/>
        <v>0</v>
      </c>
      <c r="J16" s="147">
        <f t="shared" si="0"/>
        <v>0</v>
      </c>
      <c r="K16" s="147">
        <f t="shared" si="0"/>
        <v>0</v>
      </c>
      <c r="L16" s="147">
        <f t="shared" si="0"/>
        <v>0</v>
      </c>
      <c r="M16" s="147">
        <f t="shared" si="0"/>
        <v>0</v>
      </c>
      <c r="N16" s="60"/>
      <c r="O16" s="60"/>
      <c r="P16" s="60"/>
      <c r="Q16" s="60"/>
      <c r="R16" s="60"/>
      <c r="S16" s="242">
        <f>SUM(B16:M16)</f>
        <v>0</v>
      </c>
      <c r="T16" s="312" t="s">
        <v>59</v>
      </c>
      <c r="U16" s="313"/>
      <c r="V16" s="313"/>
      <c r="W16" s="313"/>
      <c r="X16" s="313"/>
      <c r="Y16" s="313"/>
      <c r="Z16" s="313"/>
    </row>
    <row r="17" spans="1:26" customFormat="1" ht="20.149999999999999" customHeight="1" x14ac:dyDescent="0.35">
      <c r="A17" s="52" t="s">
        <v>60</v>
      </c>
      <c r="B17" s="60"/>
      <c r="C17" s="60">
        <f>Season_payments!C19*'Step 1 - Milk Income'!$C$7</f>
        <v>0</v>
      </c>
      <c r="D17" s="60">
        <f>Season_payments!D19*'Step 1 - Milk Income'!$C$7</f>
        <v>0</v>
      </c>
      <c r="E17" s="60">
        <f>Season_payments!E19*'Step 1 - Milk Income'!$C$7</f>
        <v>0</v>
      </c>
      <c r="F17" s="60">
        <f>Season_payments!F19*'Step 1 - Milk Income'!$C$7</f>
        <v>0</v>
      </c>
      <c r="G17" s="60">
        <f>Season_payments!G19*'Step 1 - Milk Income'!$C$7</f>
        <v>0</v>
      </c>
      <c r="H17" s="60">
        <f>Season_payments!H19*'Step 1 - Milk Income'!$C$7</f>
        <v>0</v>
      </c>
      <c r="I17" s="60">
        <f>Season_payments!I19*'Step 1 - Milk Income'!$C$7</f>
        <v>0</v>
      </c>
      <c r="J17" s="60">
        <f>Season_payments!J19*'Step 1 - Milk Income'!$C$7</f>
        <v>0</v>
      </c>
      <c r="K17" s="60">
        <f>Season_payments!K19*'Step 1 - Milk Income'!$C$7</f>
        <v>0</v>
      </c>
      <c r="L17" s="60">
        <f>Season_payments!L19*'Step 1 - Milk Income'!$C$7</f>
        <v>0</v>
      </c>
      <c r="M17" s="60">
        <f>Season_payments!M19*'Step 1 - Milk Income'!$C$7</f>
        <v>0</v>
      </c>
      <c r="N17" s="60"/>
      <c r="O17" s="60"/>
      <c r="P17" s="60"/>
      <c r="Q17" s="60"/>
      <c r="R17" s="60"/>
      <c r="S17" s="242">
        <f>SUM(B17:M17)</f>
        <v>0</v>
      </c>
      <c r="T17" s="307" t="s">
        <v>61</v>
      </c>
      <c r="U17" s="308"/>
      <c r="V17" s="308"/>
      <c r="W17" s="308"/>
      <c r="X17" s="308"/>
      <c r="Y17" s="308"/>
      <c r="Z17" s="308"/>
    </row>
    <row r="18" spans="1:26" customFormat="1" ht="20.25" customHeight="1" x14ac:dyDescent="0.35">
      <c r="A18" s="52" t="s">
        <v>62</v>
      </c>
      <c r="B18" s="239"/>
      <c r="C18" s="241">
        <f>SUM(C16:C17)</f>
        <v>0</v>
      </c>
      <c r="D18" s="241">
        <f t="shared" ref="D18:M18" si="1">SUM(D16:D17)</f>
        <v>0</v>
      </c>
      <c r="E18" s="241">
        <f t="shared" si="1"/>
        <v>0</v>
      </c>
      <c r="F18" s="241">
        <f t="shared" si="1"/>
        <v>0</v>
      </c>
      <c r="G18" s="241">
        <f t="shared" si="1"/>
        <v>0</v>
      </c>
      <c r="H18" s="241">
        <f t="shared" si="1"/>
        <v>0</v>
      </c>
      <c r="I18" s="241">
        <f t="shared" si="1"/>
        <v>0</v>
      </c>
      <c r="J18" s="241">
        <f t="shared" si="1"/>
        <v>0</v>
      </c>
      <c r="K18" s="241">
        <f t="shared" si="1"/>
        <v>0</v>
      </c>
      <c r="L18" s="241">
        <f t="shared" si="1"/>
        <v>0</v>
      </c>
      <c r="M18" s="241">
        <f t="shared" si="1"/>
        <v>0</v>
      </c>
      <c r="N18" s="239"/>
      <c r="O18" s="239"/>
      <c r="P18" s="239"/>
      <c r="Q18" s="239"/>
      <c r="R18" s="239"/>
      <c r="S18" s="248">
        <f>SUM(B18:M18)</f>
        <v>0</v>
      </c>
      <c r="T18" s="278"/>
    </row>
    <row r="19" spans="1:26" customFormat="1" x14ac:dyDescent="0.35">
      <c r="A19" s="58"/>
      <c r="B19" s="146"/>
      <c r="C19" s="146"/>
      <c r="D19" s="146"/>
      <c r="E19" s="146"/>
      <c r="F19" s="146"/>
      <c r="G19" s="146"/>
      <c r="H19" s="146"/>
      <c r="I19" s="146"/>
      <c r="J19" s="146"/>
      <c r="K19" s="146"/>
      <c r="L19" s="146"/>
      <c r="M19" s="146"/>
      <c r="N19" s="146"/>
      <c r="O19" s="146"/>
      <c r="P19" s="146"/>
      <c r="Q19" s="146"/>
      <c r="R19" s="146"/>
      <c r="S19" s="57"/>
      <c r="T19" s="277"/>
    </row>
    <row r="20" spans="1:26" customFormat="1" ht="24" x14ac:dyDescent="0.35">
      <c r="A20" s="191" t="s">
        <v>63</v>
      </c>
      <c r="B20" s="241">
        <f>(M11*N12*C7)+(SUM(B11:L11)*(N12-M12)*C7)</f>
        <v>0</v>
      </c>
      <c r="C20" t="s">
        <v>1</v>
      </c>
      <c r="D20" s="239"/>
      <c r="E20" s="239"/>
      <c r="F20" s="239"/>
      <c r="G20" s="239"/>
      <c r="H20" s="239"/>
      <c r="I20" s="239"/>
      <c r="J20" s="239"/>
      <c r="K20" s="239"/>
      <c r="L20" s="239"/>
      <c r="M20" s="239"/>
      <c r="N20" s="239"/>
      <c r="O20" s="239"/>
      <c r="P20" s="239"/>
      <c r="Q20" s="239"/>
      <c r="R20" s="239"/>
      <c r="S20" s="57"/>
    </row>
    <row r="21" spans="1:26" customFormat="1" ht="19.5" customHeight="1" x14ac:dyDescent="0.35">
      <c r="A21" s="59" t="s">
        <v>64</v>
      </c>
      <c r="B21" s="239"/>
      <c r="C21" s="241">
        <f>((O12-N12)*SUM($B$11:$M$11)*$C$7)</f>
        <v>0</v>
      </c>
      <c r="D21" s="241">
        <f>((P12-O12)*SUM($B$11:$M$11)*$C$7)</f>
        <v>0</v>
      </c>
      <c r="E21" s="241">
        <f>((Q12-P12)*SUM($B$11:$M$11)*$C$7)</f>
        <v>0</v>
      </c>
      <c r="F21" s="241">
        <f>((R12-Q12)*SUM($B$11:$M$11)*$C$7)</f>
        <v>0</v>
      </c>
      <c r="G21" s="315"/>
      <c r="H21" s="315"/>
      <c r="I21" s="315"/>
      <c r="J21" s="315"/>
      <c r="K21" s="315"/>
      <c r="L21" s="315"/>
      <c r="M21" s="315"/>
      <c r="N21" s="60"/>
      <c r="O21" s="60"/>
      <c r="P21" s="60"/>
      <c r="Q21" s="60"/>
      <c r="R21" s="60"/>
      <c r="S21" s="248">
        <f>SUM(B21:F21)</f>
        <v>0</v>
      </c>
    </row>
    <row r="22" spans="1:26" customFormat="1" ht="19.5" customHeight="1" x14ac:dyDescent="0.35">
      <c r="A22" s="59"/>
      <c r="B22" s="239"/>
      <c r="C22" s="239"/>
      <c r="D22" s="261"/>
      <c r="E22" s="239"/>
      <c r="F22" s="260" t="s">
        <v>48</v>
      </c>
      <c r="G22" s="283"/>
      <c r="H22" s="283"/>
      <c r="I22" s="283"/>
      <c r="J22" s="283"/>
      <c r="K22" s="283"/>
      <c r="L22" s="255" t="s">
        <v>54</v>
      </c>
      <c r="M22" s="283"/>
      <c r="N22" s="60"/>
      <c r="O22" s="60"/>
      <c r="P22" s="60"/>
      <c r="Q22" s="60"/>
      <c r="R22" s="60"/>
      <c r="S22" s="257"/>
    </row>
    <row r="23" spans="1:26" customFormat="1" ht="21" customHeight="1" x14ac:dyDescent="0.35">
      <c r="A23" s="59" t="s">
        <v>65</v>
      </c>
      <c r="B23" s="262"/>
      <c r="C23" s="262"/>
      <c r="D23" s="262"/>
      <c r="E23" s="262"/>
      <c r="F23" s="246">
        <v>0</v>
      </c>
      <c r="G23" s="258"/>
      <c r="H23" s="234"/>
      <c r="I23" s="234"/>
      <c r="J23" s="234"/>
      <c r="L23" s="256">
        <v>0</v>
      </c>
      <c r="M23" s="234"/>
      <c r="N23" s="60"/>
      <c r="O23" s="60"/>
      <c r="P23" s="60"/>
      <c r="Q23" s="60"/>
      <c r="R23" s="60"/>
      <c r="S23" s="268"/>
    </row>
    <row r="24" spans="1:26" customFormat="1" ht="20.149999999999999" customHeight="1" x14ac:dyDescent="0.35">
      <c r="A24" s="59" t="s">
        <v>66</v>
      </c>
      <c r="B24" s="262"/>
      <c r="C24" s="262"/>
      <c r="D24" s="262"/>
      <c r="E24" s="262"/>
      <c r="F24" s="265">
        <v>0</v>
      </c>
      <c r="G24" s="259"/>
      <c r="H24" s="60"/>
      <c r="I24" s="60"/>
      <c r="J24" s="60"/>
      <c r="K24" s="61"/>
      <c r="L24" s="265">
        <v>0</v>
      </c>
      <c r="M24" s="60"/>
      <c r="N24" s="60"/>
      <c r="O24" s="60"/>
      <c r="P24" s="60"/>
      <c r="Q24" s="60"/>
      <c r="R24" s="60"/>
      <c r="S24" s="57"/>
      <c r="U24" s="1"/>
      <c r="V24" s="1"/>
      <c r="W24" s="1"/>
      <c r="X24" s="1"/>
      <c r="Y24" s="1"/>
    </row>
    <row r="25" spans="1:26" customFormat="1" ht="20.149999999999999" customHeight="1" x14ac:dyDescent="0.35">
      <c r="A25" s="59" t="s">
        <v>67</v>
      </c>
      <c r="B25" s="249">
        <f>(B23*B24)*$C$8</f>
        <v>0</v>
      </c>
      <c r="C25" s="249">
        <f t="shared" ref="C25:R25" si="2">(C23*C24)*$C$8</f>
        <v>0</v>
      </c>
      <c r="D25" s="249">
        <f t="shared" si="2"/>
        <v>0</v>
      </c>
      <c r="E25" s="249">
        <f t="shared" si="2"/>
        <v>0</v>
      </c>
      <c r="F25" s="249">
        <f t="shared" si="2"/>
        <v>0</v>
      </c>
      <c r="G25" s="249">
        <f t="shared" si="2"/>
        <v>0</v>
      </c>
      <c r="H25" s="249">
        <f t="shared" si="2"/>
        <v>0</v>
      </c>
      <c r="I25" s="249">
        <f t="shared" si="2"/>
        <v>0</v>
      </c>
      <c r="J25" s="249">
        <f t="shared" si="2"/>
        <v>0</v>
      </c>
      <c r="K25" s="249">
        <f t="shared" si="2"/>
        <v>0</v>
      </c>
      <c r="L25" s="249">
        <f t="shared" si="2"/>
        <v>0</v>
      </c>
      <c r="M25" s="249">
        <f t="shared" si="2"/>
        <v>0</v>
      </c>
      <c r="N25" s="249">
        <f t="shared" si="2"/>
        <v>0</v>
      </c>
      <c r="O25" s="249">
        <f t="shared" si="2"/>
        <v>0</v>
      </c>
      <c r="P25" s="249">
        <f t="shared" si="2"/>
        <v>0</v>
      </c>
      <c r="Q25" s="249">
        <f t="shared" si="2"/>
        <v>0</v>
      </c>
      <c r="R25" s="249">
        <f t="shared" si="2"/>
        <v>0</v>
      </c>
      <c r="S25" s="248">
        <f>SUM(B25:M25)</f>
        <v>0</v>
      </c>
    </row>
    <row r="26" spans="1:26" customFormat="1" ht="9.75" customHeight="1" x14ac:dyDescent="0.35">
      <c r="A26" s="289"/>
      <c r="B26" s="306"/>
      <c r="C26" s="306"/>
      <c r="D26" s="306"/>
      <c r="E26" s="306"/>
      <c r="F26" s="306"/>
      <c r="G26" s="306"/>
      <c r="H26" s="306"/>
      <c r="L26" s="289"/>
    </row>
    <row r="27" spans="1:26" customFormat="1" ht="15" customHeight="1" x14ac:dyDescent="0.35">
      <c r="A27" s="314"/>
      <c r="B27" s="199"/>
      <c r="C27" s="199"/>
      <c r="D27" s="199"/>
      <c r="E27" s="199"/>
      <c r="F27" s="199"/>
      <c r="G27" s="199"/>
      <c r="H27" s="199"/>
      <c r="I27" s="199"/>
      <c r="J27" s="199"/>
      <c r="K27" s="199"/>
      <c r="L27" s="199"/>
      <c r="M27" s="199"/>
      <c r="N27" s="199"/>
      <c r="O27" s="199"/>
      <c r="P27" s="199"/>
      <c r="Q27" s="199"/>
      <c r="R27" s="199"/>
      <c r="S27" s="199"/>
    </row>
    <row r="28" spans="1:26" customFormat="1" ht="18" customHeight="1" x14ac:dyDescent="0.35">
      <c r="A28" s="314"/>
      <c r="B28" s="199"/>
      <c r="C28" s="199"/>
      <c r="D28" s="199"/>
      <c r="E28" s="199"/>
      <c r="F28" s="199"/>
      <c r="G28" s="199"/>
      <c r="H28" s="199"/>
      <c r="I28" s="199"/>
      <c r="J28" s="199"/>
      <c r="K28" s="199"/>
      <c r="L28" s="199"/>
      <c r="M28" s="199"/>
      <c r="N28" s="199"/>
      <c r="O28" s="199"/>
      <c r="P28" s="199"/>
      <c r="Q28" s="199"/>
      <c r="R28" s="199"/>
      <c r="S28" s="199"/>
    </row>
    <row r="29" spans="1:26" customFormat="1" ht="5.25" customHeight="1" x14ac:dyDescent="0.35">
      <c r="A29" s="199"/>
      <c r="B29" s="199"/>
      <c r="C29" s="199"/>
      <c r="D29" s="199"/>
      <c r="E29" s="199"/>
      <c r="F29" s="199"/>
      <c r="G29" s="199"/>
      <c r="H29" s="199"/>
      <c r="I29" s="199"/>
      <c r="J29" s="199"/>
      <c r="K29" s="199"/>
      <c r="L29" s="199"/>
      <c r="M29" s="199"/>
      <c r="N29" s="199"/>
      <c r="O29" s="199"/>
      <c r="P29" s="199"/>
      <c r="Q29" s="199"/>
      <c r="R29" s="199"/>
      <c r="S29" s="199"/>
    </row>
    <row r="30" spans="1:26" customFormat="1" ht="2.25" customHeight="1" x14ac:dyDescent="0.35">
      <c r="B30" s="306"/>
      <c r="C30" s="306"/>
      <c r="D30" s="306"/>
      <c r="E30" s="306"/>
      <c r="F30" s="306"/>
      <c r="G30" s="306"/>
      <c r="H30" s="306"/>
    </row>
    <row r="31" spans="1:26" customFormat="1" x14ac:dyDescent="0.35"/>
  </sheetData>
  <sheetProtection algorithmName="SHA-512" hashValue="IAXYnXSSCCvJkuMewX+V8KzSuofQF23t6JWPg9g16UwYCz95BFa/UIqjEA1DWdzno+1prZu2ZQUO94YTQvo1SQ==" saltValue="xT6C/XtNJ8DHjPI3nrgdeg==" spinCount="100000" sheet="1" selectLockedCells="1"/>
  <mergeCells count="15">
    <mergeCell ref="A27:A28"/>
    <mergeCell ref="B26:H26"/>
    <mergeCell ref="G21:M21"/>
    <mergeCell ref="A1:S1"/>
    <mergeCell ref="A3:E3"/>
    <mergeCell ref="A4:S4"/>
    <mergeCell ref="A7:B7"/>
    <mergeCell ref="D8:E8"/>
    <mergeCell ref="B30:H30"/>
    <mergeCell ref="T17:Z17"/>
    <mergeCell ref="T12:Z12"/>
    <mergeCell ref="T13:Z13"/>
    <mergeCell ref="T14:Z14"/>
    <mergeCell ref="T15:Z15"/>
    <mergeCell ref="T16:Z16"/>
  </mergeCells>
  <conditionalFormatting sqref="T12:T17">
    <cfRule type="cellIs" dxfId="32" priority="1" stopIfTrue="1" operator="greaterThan">
      <formula>0</formula>
    </cfRule>
    <cfRule type="cellIs" dxfId="31" priority="2" stopIfTrue="1" operator="equal">
      <formula>0</formula>
    </cfRule>
  </conditionalFormatting>
  <conditionalFormatting sqref="T4:Y4 T5 T18:Y19">
    <cfRule type="cellIs" dxfId="30" priority="47" stopIfTrue="1" operator="greaterThan">
      <formula>0</formula>
    </cfRule>
    <cfRule type="cellIs" dxfId="29" priority="48" stopIfTrue="1" operator="equal">
      <formula>0</formula>
    </cfRule>
  </conditionalFormatting>
  <hyperlinks>
    <hyperlink ref="D8" location="'Milk supply curve'!A1" display="Milk curve graph - click here" xr:uid="{00000000-0004-0000-0100-000000000000}"/>
    <hyperlink ref="F3" r:id="rId1" xr:uid="{00000000-0004-0000-0100-000001000000}"/>
  </hyperlinks>
  <printOptions horizontalCentered="1"/>
  <pageMargins left="3.937007874015748E-2" right="3.937007874015748E-2" top="3.937007874015748E-2" bottom="3.937007874015748E-2" header="0.31496062992125984" footer="0.31496062992125984"/>
  <pageSetup paperSize="9" scale="58" orientation="landscape" r:id="rId2"/>
  <ignoredErrors>
    <ignoredError sqref="C6" unlockedFormula="1"/>
    <ignoredError sqref="S12" 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8"/>
  <sheetViews>
    <sheetView showGridLines="0" showZeros="0" zoomScale="120" zoomScaleNormal="120" workbookViewId="0">
      <selection activeCell="A16" sqref="A16:J16"/>
    </sheetView>
  </sheetViews>
  <sheetFormatPr defaultColWidth="9.1796875" defaultRowHeight="15" customHeight="1" x14ac:dyDescent="0.35"/>
  <cols>
    <col min="1" max="1" width="10.1796875" customWidth="1"/>
    <col min="2" max="2" width="1.54296875" customWidth="1"/>
    <col min="3" max="3" width="2.81640625" customWidth="1"/>
    <col min="4" max="4" width="3.453125" customWidth="1"/>
    <col min="5" max="5" width="2.453125" customWidth="1"/>
    <col min="6" max="6" width="6.1796875" customWidth="1"/>
    <col min="7" max="7" width="8.54296875" customWidth="1"/>
    <col min="8" max="8" width="5.453125" customWidth="1"/>
    <col min="9" max="9" width="7.453125" customWidth="1"/>
    <col min="10" max="11" width="5.1796875" customWidth="1"/>
    <col min="12" max="12" width="1.54296875" customWidth="1"/>
    <col min="13" max="13" width="4.453125" customWidth="1"/>
    <col min="14" max="14" width="4.54296875" customWidth="1"/>
    <col min="15" max="15" width="1.54296875" customWidth="1"/>
    <col min="16" max="16" width="1.81640625" customWidth="1"/>
    <col min="17" max="17" width="3.54296875" customWidth="1"/>
    <col min="18" max="18" width="1.453125" customWidth="1"/>
    <col min="19" max="19" width="5.1796875" customWidth="1"/>
    <col min="20" max="20" width="1.453125" customWidth="1"/>
    <col min="21" max="21" width="2.453125" customWidth="1"/>
    <col min="22" max="22" width="4.54296875" customWidth="1"/>
    <col min="23" max="23" width="2.453125" customWidth="1"/>
    <col min="24" max="24" width="3.81640625" customWidth="1"/>
    <col min="25" max="25" width="1.453125" customWidth="1"/>
    <col min="26" max="26" width="4.81640625" customWidth="1"/>
    <col min="27" max="27" width="3.1796875" customWidth="1"/>
    <col min="28" max="16384" width="9.1796875" style="2"/>
  </cols>
  <sheetData>
    <row r="1" spans="1:27" customFormat="1" ht="33.75" customHeight="1" x14ac:dyDescent="0.35">
      <c r="A1" s="325" t="s">
        <v>68</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7"/>
    </row>
    <row r="2" spans="1:27" customFormat="1" ht="12.75" customHeight="1" x14ac:dyDescent="0.35">
      <c r="A2" s="65" t="s">
        <v>69</v>
      </c>
      <c r="B2" s="349"/>
      <c r="C2" s="349"/>
      <c r="D2" s="349"/>
      <c r="E2" s="349"/>
      <c r="F2" s="349"/>
      <c r="G2" s="349"/>
      <c r="H2" s="349"/>
      <c r="I2" s="349"/>
      <c r="J2" s="349"/>
      <c r="K2" s="398" t="s">
        <v>70</v>
      </c>
      <c r="L2" s="398"/>
      <c r="M2" s="398"/>
      <c r="N2" s="398"/>
      <c r="O2" s="224"/>
      <c r="P2" s="399"/>
      <c r="Q2" s="399"/>
      <c r="R2" s="399"/>
      <c r="S2" s="399"/>
      <c r="T2" s="350" t="s">
        <v>71</v>
      </c>
      <c r="U2" s="350"/>
      <c r="V2" s="399"/>
      <c r="W2" s="399"/>
      <c r="X2" s="399"/>
      <c r="Y2" s="399"/>
      <c r="Z2" s="224"/>
      <c r="AA2" s="225"/>
    </row>
    <row r="3" spans="1:27" customFormat="1" ht="12.75" customHeight="1" x14ac:dyDescent="0.35">
      <c r="A3" s="69" t="s">
        <v>72</v>
      </c>
      <c r="B3" s="351">
        <f>'Step 1 - Milk Income'!S13</f>
        <v>0</v>
      </c>
      <c r="C3" s="351"/>
      <c r="D3" s="351"/>
      <c r="E3" s="351"/>
      <c r="F3" s="200" t="s">
        <v>73</v>
      </c>
      <c r="G3" s="247"/>
      <c r="H3" s="291" t="s">
        <v>74</v>
      </c>
      <c r="I3" s="3"/>
      <c r="J3" s="291" t="s">
        <v>75</v>
      </c>
      <c r="K3" s="352" t="str">
        <f>IF(G3=0,"",B3/G3)</f>
        <v/>
      </c>
      <c r="L3" s="352"/>
      <c r="M3" s="352"/>
      <c r="N3" s="419" t="s">
        <v>76</v>
      </c>
      <c r="O3" s="419"/>
      <c r="P3" s="419"/>
      <c r="Q3" s="420" t="str">
        <f>IF(I3=0,"",B3/I3)</f>
        <v/>
      </c>
      <c r="R3" s="420"/>
      <c r="S3" s="420"/>
      <c r="T3" s="420"/>
      <c r="U3" s="405" t="s">
        <v>77</v>
      </c>
      <c r="V3" s="405"/>
      <c r="W3" s="402" t="str">
        <f>IF(I3=0,"",G3/I3)</f>
        <v/>
      </c>
      <c r="X3" s="402"/>
      <c r="Y3" s="402"/>
      <c r="Z3" s="405" t="s">
        <v>78</v>
      </c>
      <c r="AA3" s="406"/>
    </row>
    <row r="4" spans="1:27" customFormat="1" ht="10.5" customHeight="1" x14ac:dyDescent="0.35">
      <c r="A4" s="407" t="s">
        <v>79</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9"/>
    </row>
    <row r="5" spans="1:27" customFormat="1" ht="24.75" customHeight="1" x14ac:dyDescent="0.35">
      <c r="A5" s="416"/>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8"/>
    </row>
    <row r="6" spans="1:27" customFormat="1" ht="15.65" customHeight="1" x14ac:dyDescent="0.35">
      <c r="A6" s="410" t="s">
        <v>80</v>
      </c>
      <c r="B6" s="411"/>
      <c r="C6" s="411"/>
      <c r="D6" s="411"/>
      <c r="E6" s="411"/>
      <c r="F6" s="411"/>
      <c r="G6" s="411"/>
      <c r="H6" s="411"/>
      <c r="I6" s="411"/>
      <c r="J6" s="412"/>
      <c r="K6" s="413" t="s">
        <v>81</v>
      </c>
      <c r="L6" s="413"/>
      <c r="M6" s="413"/>
      <c r="N6" s="413"/>
      <c r="O6" s="413"/>
      <c r="P6" s="413"/>
      <c r="Q6" s="413"/>
      <c r="R6" s="413"/>
      <c r="S6" s="413"/>
      <c r="T6" s="414" t="s">
        <v>82</v>
      </c>
      <c r="U6" s="413"/>
      <c r="V6" s="413"/>
      <c r="W6" s="414" t="s">
        <v>83</v>
      </c>
      <c r="X6" s="413"/>
      <c r="Y6" s="413"/>
      <c r="Z6" s="414" t="s">
        <v>84</v>
      </c>
      <c r="AA6" s="415"/>
    </row>
    <row r="7" spans="1:27" customFormat="1" ht="15.65" customHeight="1" x14ac:dyDescent="0.35">
      <c r="A7" s="201" t="s">
        <v>85</v>
      </c>
      <c r="B7" s="290"/>
      <c r="C7" s="290"/>
      <c r="D7" s="290"/>
      <c r="E7" s="401" t="s">
        <v>40</v>
      </c>
      <c r="F7" s="401"/>
      <c r="G7" s="401"/>
      <c r="H7" s="401"/>
      <c r="I7" s="401"/>
      <c r="J7" s="250">
        <f>'Step 1 - Milk Income'!C7</f>
        <v>1</v>
      </c>
      <c r="K7" s="400"/>
      <c r="L7" s="400"/>
      <c r="M7" s="400"/>
      <c r="N7" s="400"/>
      <c r="O7" s="400"/>
      <c r="P7" s="400"/>
      <c r="Q7" s="400"/>
      <c r="R7" s="400"/>
      <c r="S7" s="400"/>
      <c r="T7" s="290"/>
      <c r="U7" s="290"/>
      <c r="V7" s="290"/>
      <c r="W7" s="290"/>
      <c r="X7" s="290"/>
      <c r="Y7" s="290"/>
      <c r="Z7" s="290"/>
      <c r="AA7" s="202"/>
    </row>
    <row r="8" spans="1:27" customFormat="1" ht="15.65" customHeight="1" x14ac:dyDescent="0.35">
      <c r="A8" s="342" t="s">
        <v>86</v>
      </c>
      <c r="B8" s="343"/>
      <c r="C8" s="343"/>
      <c r="D8" s="343"/>
      <c r="E8" s="383">
        <f>'Step 1 - Milk Income'!L14</f>
        <v>0</v>
      </c>
      <c r="F8" s="383"/>
      <c r="G8" s="81" t="s">
        <v>87</v>
      </c>
      <c r="H8" s="384" t="e">
        <f>'Step 1 - Milk Income'!S18/'Step 1 - Milk Income'!L14</f>
        <v>#DIV/0!</v>
      </c>
      <c r="I8" s="384"/>
      <c r="J8" s="203" t="s">
        <v>88</v>
      </c>
      <c r="K8" s="345">
        <f>'Step 1 - Milk Income'!S18</f>
        <v>0</v>
      </c>
      <c r="L8" s="346"/>
      <c r="M8" s="346"/>
      <c r="N8" s="346"/>
      <c r="O8" s="346"/>
      <c r="P8" s="346"/>
      <c r="Q8" s="346"/>
      <c r="R8" s="346"/>
      <c r="S8" s="347"/>
      <c r="T8" s="334" t="str">
        <f>IF($B$3=0,"",H8)</f>
        <v/>
      </c>
      <c r="U8" s="335"/>
      <c r="V8" s="335"/>
      <c r="W8" s="328" t="str">
        <f t="shared" ref="W8:W14" si="0">IF($G$3=0,"",K8/$G$3)</f>
        <v/>
      </c>
      <c r="X8" s="336"/>
      <c r="Y8" s="336"/>
      <c r="Z8" s="328" t="str">
        <f t="shared" ref="Z8:Z14" si="1">IF($I$3=0,"",K8/$I$3)</f>
        <v/>
      </c>
      <c r="AA8" s="329"/>
    </row>
    <row r="9" spans="1:27" customFormat="1" ht="15.65" customHeight="1" x14ac:dyDescent="0.35">
      <c r="A9" s="377" t="s">
        <v>89</v>
      </c>
      <c r="B9" s="378"/>
      <c r="C9" s="378"/>
      <c r="D9" s="378"/>
      <c r="E9" s="348">
        <f>'Step 1 - Milk Income'!S11</f>
        <v>0</v>
      </c>
      <c r="F9" s="348"/>
      <c r="G9" s="81" t="s">
        <v>87</v>
      </c>
      <c r="H9" s="344" t="e">
        <f>K9/E9</f>
        <v>#DIV/0!</v>
      </c>
      <c r="I9" s="344"/>
      <c r="J9" s="204" t="s">
        <v>90</v>
      </c>
      <c r="K9" s="345">
        <f>'Step 1 - Milk Income'!S21</f>
        <v>0</v>
      </c>
      <c r="L9" s="346"/>
      <c r="M9" s="346"/>
      <c r="N9" s="346"/>
      <c r="O9" s="346"/>
      <c r="P9" s="346"/>
      <c r="Q9" s="346"/>
      <c r="R9" s="346"/>
      <c r="S9" s="347"/>
      <c r="T9" s="334" t="str">
        <f>IF($B$3=0,"",H9)</f>
        <v/>
      </c>
      <c r="U9" s="335"/>
      <c r="V9" s="335"/>
      <c r="W9" s="328" t="str">
        <f t="shared" si="0"/>
        <v/>
      </c>
      <c r="X9" s="336"/>
      <c r="Y9" s="336"/>
      <c r="Z9" s="328" t="str">
        <f t="shared" si="1"/>
        <v/>
      </c>
      <c r="AA9" s="329"/>
    </row>
    <row r="10" spans="1:27" customFormat="1" ht="15.65" customHeight="1" x14ac:dyDescent="0.35">
      <c r="A10" s="342" t="s">
        <v>91</v>
      </c>
      <c r="B10" s="343"/>
      <c r="C10" s="343"/>
      <c r="D10" s="343"/>
      <c r="E10" s="348">
        <f>AVERAGE('Step 1 - Milk Income'!B23:R23)</f>
        <v>0</v>
      </c>
      <c r="F10" s="348"/>
      <c r="G10" s="88" t="s">
        <v>92</v>
      </c>
      <c r="H10" s="344">
        <f>SUM('Step 1 - Milk Income'!B24:R24)*J7</f>
        <v>0</v>
      </c>
      <c r="I10" s="344"/>
      <c r="J10" s="203" t="s">
        <v>93</v>
      </c>
      <c r="K10" s="345">
        <f>'Step 1 - Milk Income'!S25</f>
        <v>0</v>
      </c>
      <c r="L10" s="346"/>
      <c r="M10" s="346"/>
      <c r="N10" s="346"/>
      <c r="O10" s="346"/>
      <c r="P10" s="346"/>
      <c r="Q10" s="346"/>
      <c r="R10" s="346"/>
      <c r="S10" s="347"/>
      <c r="T10" s="334" t="str">
        <f t="shared" ref="T10:T14" si="2">IF($B$3=0,"",K10/$B$3)</f>
        <v/>
      </c>
      <c r="U10" s="335"/>
      <c r="V10" s="335"/>
      <c r="W10" s="328" t="str">
        <f t="shared" si="0"/>
        <v/>
      </c>
      <c r="X10" s="336"/>
      <c r="Y10" s="336"/>
      <c r="Z10" s="328" t="str">
        <f t="shared" si="1"/>
        <v/>
      </c>
      <c r="AA10" s="329"/>
    </row>
    <row r="11" spans="1:27" customFormat="1" ht="15.65" customHeight="1" x14ac:dyDescent="0.35">
      <c r="A11" s="342" t="s">
        <v>94</v>
      </c>
      <c r="B11" s="343"/>
      <c r="C11" s="343"/>
      <c r="D11" s="343"/>
      <c r="E11" s="343"/>
      <c r="F11" s="343"/>
      <c r="G11" s="343"/>
      <c r="H11" s="343"/>
      <c r="I11" s="343"/>
      <c r="J11" s="404"/>
      <c r="K11" s="345">
        <f>'Step 1 - Milk Income'!B20</f>
        <v>0</v>
      </c>
      <c r="L11" s="346"/>
      <c r="M11" s="346"/>
      <c r="N11" s="346"/>
      <c r="O11" s="346"/>
      <c r="P11" s="346"/>
      <c r="Q11" s="346"/>
      <c r="R11" s="346"/>
      <c r="S11" s="347"/>
      <c r="T11" s="334" t="str">
        <f>IF($B$3=0,"",K11/$B$3)</f>
        <v/>
      </c>
      <c r="U11" s="335"/>
      <c r="V11" s="335"/>
      <c r="W11" s="328" t="str">
        <f t="shared" si="0"/>
        <v/>
      </c>
      <c r="X11" s="336"/>
      <c r="Y11" s="336"/>
      <c r="Z11" s="328" t="str">
        <f t="shared" si="1"/>
        <v/>
      </c>
      <c r="AA11" s="329"/>
    </row>
    <row r="12" spans="1:27" customFormat="1" ht="15.65" customHeight="1" x14ac:dyDescent="0.35">
      <c r="A12" s="339" t="s">
        <v>95</v>
      </c>
      <c r="B12" s="340"/>
      <c r="C12" s="340"/>
      <c r="D12" s="340"/>
      <c r="E12" s="340"/>
      <c r="F12" s="340"/>
      <c r="G12" s="340"/>
      <c r="H12" s="340"/>
      <c r="I12" s="340"/>
      <c r="J12" s="341"/>
      <c r="K12" s="337"/>
      <c r="L12" s="338"/>
      <c r="M12" s="338"/>
      <c r="N12" s="338"/>
      <c r="O12" s="338"/>
      <c r="P12" s="338"/>
      <c r="Q12" s="338"/>
      <c r="R12" s="338"/>
      <c r="S12" s="338"/>
      <c r="T12" s="334" t="str">
        <f t="shared" si="2"/>
        <v/>
      </c>
      <c r="U12" s="335"/>
      <c r="V12" s="335"/>
      <c r="W12" s="328" t="str">
        <f t="shared" si="0"/>
        <v/>
      </c>
      <c r="X12" s="336"/>
      <c r="Y12" s="336"/>
      <c r="Z12" s="328" t="str">
        <f t="shared" si="1"/>
        <v/>
      </c>
      <c r="AA12" s="329"/>
    </row>
    <row r="13" spans="1:27" customFormat="1" ht="15.65" customHeight="1" x14ac:dyDescent="0.35">
      <c r="A13" s="385" t="s">
        <v>96</v>
      </c>
      <c r="B13" s="386"/>
      <c r="C13" s="386"/>
      <c r="D13" s="386"/>
      <c r="E13" s="387"/>
      <c r="F13" s="387"/>
      <c r="G13" s="386"/>
      <c r="H13" s="387"/>
      <c r="I13" s="387"/>
      <c r="J13" s="388"/>
      <c r="K13" s="337"/>
      <c r="L13" s="338"/>
      <c r="M13" s="338"/>
      <c r="N13" s="338"/>
      <c r="O13" s="338"/>
      <c r="P13" s="338"/>
      <c r="Q13" s="338"/>
      <c r="R13" s="338"/>
      <c r="S13" s="338"/>
      <c r="T13" s="334" t="str">
        <f t="shared" si="2"/>
        <v/>
      </c>
      <c r="U13" s="335"/>
      <c r="V13" s="335"/>
      <c r="W13" s="328" t="str">
        <f t="shared" si="0"/>
        <v/>
      </c>
      <c r="X13" s="336"/>
      <c r="Y13" s="336"/>
      <c r="Z13" s="328" t="str">
        <f t="shared" si="1"/>
        <v/>
      </c>
      <c r="AA13" s="329"/>
    </row>
    <row r="14" spans="1:27" customFormat="1" ht="15.65" customHeight="1" x14ac:dyDescent="0.35">
      <c r="A14" s="385" t="s">
        <v>97</v>
      </c>
      <c r="B14" s="386"/>
      <c r="C14" s="386"/>
      <c r="D14" s="386"/>
      <c r="E14" s="387"/>
      <c r="F14" s="387"/>
      <c r="G14" s="386"/>
      <c r="H14" s="387"/>
      <c r="I14" s="387"/>
      <c r="J14" s="388"/>
      <c r="K14" s="337"/>
      <c r="L14" s="338"/>
      <c r="M14" s="338"/>
      <c r="N14" s="338"/>
      <c r="O14" s="338"/>
      <c r="P14" s="338"/>
      <c r="Q14" s="338"/>
      <c r="R14" s="338"/>
      <c r="S14" s="338"/>
      <c r="T14" s="334" t="str">
        <f t="shared" si="2"/>
        <v/>
      </c>
      <c r="U14" s="335"/>
      <c r="V14" s="335"/>
      <c r="W14" s="328" t="str">
        <f t="shared" si="0"/>
        <v/>
      </c>
      <c r="X14" s="336"/>
      <c r="Y14" s="336"/>
      <c r="Z14" s="328" t="str">
        <f t="shared" si="1"/>
        <v/>
      </c>
      <c r="AA14" s="329"/>
    </row>
    <row r="15" spans="1:27" customFormat="1" ht="15.65" customHeight="1" x14ac:dyDescent="0.35">
      <c r="A15" s="330" t="s">
        <v>98</v>
      </c>
      <c r="B15" s="331"/>
      <c r="C15" s="331"/>
      <c r="D15" s="331"/>
      <c r="E15" s="331"/>
      <c r="F15" s="331"/>
      <c r="G15" s="331"/>
      <c r="H15" s="331"/>
      <c r="I15" s="331"/>
      <c r="J15" s="331"/>
      <c r="K15" s="332">
        <f>SUM(K8:K14)</f>
        <v>0</v>
      </c>
      <c r="L15" s="332"/>
      <c r="M15" s="332"/>
      <c r="N15" s="332"/>
      <c r="O15" s="332"/>
      <c r="P15" s="332"/>
      <c r="Q15" s="332"/>
      <c r="R15" s="332"/>
      <c r="S15" s="332"/>
      <c r="T15" s="333">
        <f>SUM(T8:T14)</f>
        <v>0</v>
      </c>
      <c r="U15" s="333"/>
      <c r="V15" s="333"/>
      <c r="W15" s="421">
        <f>SUM(W8:W14)</f>
        <v>0</v>
      </c>
      <c r="X15" s="421"/>
      <c r="Y15" s="421"/>
      <c r="Z15" s="421">
        <f>SUM(Z8:Z14)</f>
        <v>0</v>
      </c>
      <c r="AA15" s="426"/>
    </row>
    <row r="16" spans="1:27" customFormat="1" ht="15.65" customHeight="1" x14ac:dyDescent="0.35">
      <c r="A16" s="385" t="s">
        <v>99</v>
      </c>
      <c r="B16" s="386"/>
      <c r="C16" s="386"/>
      <c r="D16" s="386"/>
      <c r="E16" s="387"/>
      <c r="F16" s="387"/>
      <c r="G16" s="386"/>
      <c r="H16" s="387"/>
      <c r="I16" s="387"/>
      <c r="J16" s="388"/>
      <c r="K16" s="337"/>
      <c r="L16" s="338"/>
      <c r="M16" s="338"/>
      <c r="N16" s="338"/>
      <c r="O16" s="338"/>
      <c r="P16" s="338"/>
      <c r="Q16" s="338"/>
      <c r="R16" s="338"/>
      <c r="S16" s="380"/>
      <c r="T16" s="389" t="str">
        <f>IF($B$3=0,"",K16/$B$3)</f>
        <v/>
      </c>
      <c r="U16" s="390"/>
      <c r="V16" s="391"/>
      <c r="W16" s="392" t="str">
        <f>IF($G$3=0,"",K16/$G$3)</f>
        <v/>
      </c>
      <c r="X16" s="393"/>
      <c r="Y16" s="394"/>
      <c r="Z16" s="392" t="str">
        <f>IF($I$3=0,"",K16/$I$3)</f>
        <v/>
      </c>
      <c r="AA16" s="394"/>
    </row>
    <row r="17" spans="1:27" customFormat="1" ht="15.65" customHeight="1" x14ac:dyDescent="0.35">
      <c r="A17" s="385" t="s">
        <v>100</v>
      </c>
      <c r="B17" s="386"/>
      <c r="C17" s="386"/>
      <c r="D17" s="386"/>
      <c r="E17" s="387"/>
      <c r="F17" s="387"/>
      <c r="G17" s="386"/>
      <c r="H17" s="387"/>
      <c r="I17" s="387"/>
      <c r="J17" s="388"/>
      <c r="K17" s="427"/>
      <c r="L17" s="428"/>
      <c r="M17" s="428"/>
      <c r="N17" s="428"/>
      <c r="O17" s="428"/>
      <c r="P17" s="428"/>
      <c r="Q17" s="428"/>
      <c r="R17" s="428"/>
      <c r="S17" s="429"/>
      <c r="T17" s="389" t="str">
        <f>IF($B$3=0,"",K17/$B$3)</f>
        <v/>
      </c>
      <c r="U17" s="390"/>
      <c r="V17" s="391"/>
      <c r="W17" s="392" t="str">
        <f>IF($G$3=0,"",K17/$G$3)</f>
        <v/>
      </c>
      <c r="X17" s="393"/>
      <c r="Y17" s="394"/>
      <c r="Z17" s="392" t="str">
        <f>IF($I$3=0,"",K17/$I$3)</f>
        <v/>
      </c>
      <c r="AA17" s="394"/>
    </row>
    <row r="18" spans="1:27" customFormat="1" ht="15.65" customHeight="1" x14ac:dyDescent="0.35">
      <c r="A18" s="330" t="s">
        <v>101</v>
      </c>
      <c r="B18" s="331"/>
      <c r="C18" s="331"/>
      <c r="D18" s="331"/>
      <c r="E18" s="331"/>
      <c r="F18" s="331"/>
      <c r="G18" s="331"/>
      <c r="H18" s="331"/>
      <c r="I18" s="331"/>
      <c r="J18" s="331"/>
      <c r="K18" s="422">
        <f>SUM(K15:K17)</f>
        <v>0</v>
      </c>
      <c r="L18" s="332"/>
      <c r="M18" s="332"/>
      <c r="N18" s="332"/>
      <c r="O18" s="332"/>
      <c r="P18" s="332"/>
      <c r="Q18" s="332"/>
      <c r="R18" s="332"/>
      <c r="S18" s="423"/>
      <c r="T18" s="424">
        <f>SUM(T15:T17)</f>
        <v>0</v>
      </c>
      <c r="U18" s="333"/>
      <c r="V18" s="333"/>
      <c r="W18" s="425">
        <f>SUM(W15:W17)</f>
        <v>0</v>
      </c>
      <c r="X18" s="421"/>
      <c r="Y18" s="421"/>
      <c r="Z18" s="425">
        <f>SUM(Z15:Z17)</f>
        <v>0</v>
      </c>
      <c r="AA18" s="426"/>
    </row>
    <row r="19" spans="1:27" customFormat="1" ht="20.25" customHeight="1" x14ac:dyDescent="0.35">
      <c r="A19" s="395" t="s">
        <v>102</v>
      </c>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row>
    <row r="20" spans="1:27" customFormat="1" ht="15.65" customHeight="1" x14ac:dyDescent="0.35">
      <c r="A20" s="403" t="s">
        <v>103</v>
      </c>
      <c r="B20" s="403"/>
      <c r="C20" s="403"/>
      <c r="D20" s="403"/>
      <c r="E20" s="403"/>
      <c r="F20" s="403"/>
      <c r="G20" s="403"/>
      <c r="H20" s="403"/>
      <c r="I20" s="403"/>
      <c r="J20" s="403"/>
      <c r="K20" s="397" t="s">
        <v>81</v>
      </c>
      <c r="L20" s="397"/>
      <c r="M20" s="397"/>
      <c r="N20" s="397"/>
      <c r="O20" s="397"/>
      <c r="P20" s="397"/>
      <c r="Q20" s="397"/>
      <c r="R20" s="397"/>
      <c r="S20" s="397"/>
      <c r="T20" s="397" t="s">
        <v>104</v>
      </c>
      <c r="U20" s="397"/>
      <c r="V20" s="397"/>
      <c r="W20" s="397" t="s">
        <v>83</v>
      </c>
      <c r="X20" s="397"/>
      <c r="Y20" s="397"/>
      <c r="Z20" s="397" t="s">
        <v>84</v>
      </c>
      <c r="AA20" s="397"/>
    </row>
    <row r="21" spans="1:27" customFormat="1" ht="15.65" customHeight="1" x14ac:dyDescent="0.35">
      <c r="A21" s="377" t="s">
        <v>105</v>
      </c>
      <c r="B21" s="378"/>
      <c r="C21" s="378"/>
      <c r="D21" s="378"/>
      <c r="E21" s="340"/>
      <c r="F21" s="340"/>
      <c r="G21" s="378"/>
      <c r="H21" s="340"/>
      <c r="I21" s="340"/>
      <c r="J21" s="379"/>
      <c r="K21" s="337"/>
      <c r="L21" s="338"/>
      <c r="M21" s="338"/>
      <c r="N21" s="338"/>
      <c r="O21" s="338"/>
      <c r="P21" s="338"/>
      <c r="Q21" s="338"/>
      <c r="R21" s="338"/>
      <c r="S21" s="380"/>
      <c r="T21" s="371" t="str">
        <f>IF($B$3=0,"",K21/$B$3)</f>
        <v/>
      </c>
      <c r="U21" s="371"/>
      <c r="V21" s="371"/>
      <c r="W21" s="372" t="str">
        <f t="shared" ref="W21:W41" si="3">IF($G$3=0,"",K21/$G$3)</f>
        <v/>
      </c>
      <c r="X21" s="372"/>
      <c r="Y21" s="372"/>
      <c r="Z21" s="372" t="str">
        <f>IF($I$3=0,"",K21/$I$3)</f>
        <v/>
      </c>
      <c r="AA21" s="372"/>
    </row>
    <row r="22" spans="1:27" customFormat="1" ht="15.65" customHeight="1" x14ac:dyDescent="0.35">
      <c r="A22" s="377" t="s">
        <v>106</v>
      </c>
      <c r="B22" s="378"/>
      <c r="C22" s="378"/>
      <c r="D22" s="378"/>
      <c r="E22" s="340"/>
      <c r="F22" s="340"/>
      <c r="G22" s="378"/>
      <c r="H22" s="340"/>
      <c r="I22" s="340"/>
      <c r="J22" s="379"/>
      <c r="K22" s="337"/>
      <c r="L22" s="338"/>
      <c r="M22" s="338"/>
      <c r="N22" s="338"/>
      <c r="O22" s="338"/>
      <c r="P22" s="338"/>
      <c r="Q22" s="338"/>
      <c r="R22" s="338"/>
      <c r="S22" s="380"/>
      <c r="T22" s="371" t="str">
        <f t="shared" ref="T22:T41" si="4">IF($B$3=0,"",K22/$B$3)</f>
        <v/>
      </c>
      <c r="U22" s="371"/>
      <c r="V22" s="371"/>
      <c r="W22" s="372" t="str">
        <f t="shared" si="3"/>
        <v/>
      </c>
      <c r="X22" s="372"/>
      <c r="Y22" s="372"/>
      <c r="Z22" s="372" t="str">
        <f t="shared" ref="Z22:Z40" si="5">IF($I$3=0,"",K22/$I$3)</f>
        <v/>
      </c>
      <c r="AA22" s="372"/>
    </row>
    <row r="23" spans="1:27" customFormat="1" ht="15.65" customHeight="1" x14ac:dyDescent="0.35">
      <c r="A23" s="377" t="s">
        <v>107</v>
      </c>
      <c r="B23" s="378"/>
      <c r="C23" s="378"/>
      <c r="D23" s="378"/>
      <c r="E23" s="340"/>
      <c r="F23" s="340"/>
      <c r="G23" s="378"/>
      <c r="H23" s="340"/>
      <c r="I23" s="340"/>
      <c r="J23" s="379"/>
      <c r="K23" s="337"/>
      <c r="L23" s="338"/>
      <c r="M23" s="338"/>
      <c r="N23" s="338"/>
      <c r="O23" s="338"/>
      <c r="P23" s="338"/>
      <c r="Q23" s="338"/>
      <c r="R23" s="338"/>
      <c r="S23" s="380"/>
      <c r="T23" s="371" t="str">
        <f t="shared" si="4"/>
        <v/>
      </c>
      <c r="U23" s="371"/>
      <c r="V23" s="371"/>
      <c r="W23" s="372" t="str">
        <f t="shared" si="3"/>
        <v/>
      </c>
      <c r="X23" s="372"/>
      <c r="Y23" s="372"/>
      <c r="Z23" s="372" t="str">
        <f t="shared" si="5"/>
        <v/>
      </c>
      <c r="AA23" s="372"/>
    </row>
    <row r="24" spans="1:27" customFormat="1" ht="15.65" customHeight="1" x14ac:dyDescent="0.35">
      <c r="A24" s="377" t="s">
        <v>108</v>
      </c>
      <c r="B24" s="378"/>
      <c r="C24" s="378"/>
      <c r="D24" s="378"/>
      <c r="E24" s="340"/>
      <c r="F24" s="340"/>
      <c r="G24" s="378"/>
      <c r="H24" s="340"/>
      <c r="I24" s="340"/>
      <c r="J24" s="379"/>
      <c r="K24" s="337"/>
      <c r="L24" s="338"/>
      <c r="M24" s="338"/>
      <c r="N24" s="338"/>
      <c r="O24" s="338"/>
      <c r="P24" s="338"/>
      <c r="Q24" s="338"/>
      <c r="R24" s="338"/>
      <c r="S24" s="380"/>
      <c r="T24" s="371" t="str">
        <f t="shared" si="4"/>
        <v/>
      </c>
      <c r="U24" s="371"/>
      <c r="V24" s="371"/>
      <c r="W24" s="372" t="str">
        <f t="shared" si="3"/>
        <v/>
      </c>
      <c r="X24" s="372"/>
      <c r="Y24" s="372"/>
      <c r="Z24" s="372" t="str">
        <f t="shared" si="5"/>
        <v/>
      </c>
      <c r="AA24" s="372"/>
    </row>
    <row r="25" spans="1:27" customFormat="1" ht="15.65" customHeight="1" x14ac:dyDescent="0.35">
      <c r="A25" s="377" t="s">
        <v>109</v>
      </c>
      <c r="B25" s="378"/>
      <c r="C25" s="378"/>
      <c r="D25" s="378"/>
      <c r="E25" s="340"/>
      <c r="F25" s="340"/>
      <c r="G25" s="378"/>
      <c r="H25" s="340"/>
      <c r="I25" s="340"/>
      <c r="J25" s="379"/>
      <c r="K25" s="337"/>
      <c r="L25" s="338"/>
      <c r="M25" s="338"/>
      <c r="N25" s="338"/>
      <c r="O25" s="338"/>
      <c r="P25" s="338"/>
      <c r="Q25" s="338"/>
      <c r="R25" s="338"/>
      <c r="S25" s="380"/>
      <c r="T25" s="371" t="str">
        <f t="shared" si="4"/>
        <v/>
      </c>
      <c r="U25" s="371"/>
      <c r="V25" s="371"/>
      <c r="W25" s="372" t="str">
        <f t="shared" si="3"/>
        <v/>
      </c>
      <c r="X25" s="372"/>
      <c r="Y25" s="372"/>
      <c r="Z25" s="372" t="str">
        <f t="shared" si="5"/>
        <v/>
      </c>
      <c r="AA25" s="372"/>
    </row>
    <row r="26" spans="1:27" customFormat="1" ht="15.65" customHeight="1" x14ac:dyDescent="0.35">
      <c r="A26" s="377" t="s">
        <v>110</v>
      </c>
      <c r="B26" s="378"/>
      <c r="C26" s="378"/>
      <c r="D26" s="378"/>
      <c r="E26" s="340"/>
      <c r="F26" s="340"/>
      <c r="G26" s="378"/>
      <c r="H26" s="340"/>
      <c r="I26" s="340"/>
      <c r="J26" s="379"/>
      <c r="K26" s="337"/>
      <c r="L26" s="338"/>
      <c r="M26" s="338"/>
      <c r="N26" s="338"/>
      <c r="O26" s="338"/>
      <c r="P26" s="338"/>
      <c r="Q26" s="338"/>
      <c r="R26" s="338"/>
      <c r="S26" s="380"/>
      <c r="T26" s="371" t="str">
        <f t="shared" si="4"/>
        <v/>
      </c>
      <c r="U26" s="371"/>
      <c r="V26" s="371"/>
      <c r="W26" s="372" t="str">
        <f t="shared" si="3"/>
        <v/>
      </c>
      <c r="X26" s="372"/>
      <c r="Y26" s="372"/>
      <c r="Z26" s="372" t="str">
        <f t="shared" si="5"/>
        <v/>
      </c>
      <c r="AA26" s="372"/>
    </row>
    <row r="27" spans="1:27" customFormat="1" ht="15.65" customHeight="1" x14ac:dyDescent="0.35">
      <c r="A27" s="377" t="s">
        <v>111</v>
      </c>
      <c r="B27" s="378"/>
      <c r="C27" s="378"/>
      <c r="D27" s="378"/>
      <c r="E27" s="340"/>
      <c r="F27" s="340"/>
      <c r="G27" s="378"/>
      <c r="H27" s="340"/>
      <c r="I27" s="340"/>
      <c r="J27" s="379"/>
      <c r="K27" s="337"/>
      <c r="L27" s="338"/>
      <c r="M27" s="338"/>
      <c r="N27" s="338"/>
      <c r="O27" s="338"/>
      <c r="P27" s="338"/>
      <c r="Q27" s="338"/>
      <c r="R27" s="338"/>
      <c r="S27" s="380"/>
      <c r="T27" s="371" t="str">
        <f t="shared" si="4"/>
        <v/>
      </c>
      <c r="U27" s="371"/>
      <c r="V27" s="371"/>
      <c r="W27" s="372" t="str">
        <f t="shared" si="3"/>
        <v/>
      </c>
      <c r="X27" s="372"/>
      <c r="Y27" s="372"/>
      <c r="Z27" s="372" t="str">
        <f t="shared" si="5"/>
        <v/>
      </c>
      <c r="AA27" s="372"/>
    </row>
    <row r="28" spans="1:27" customFormat="1" ht="15.65" customHeight="1" x14ac:dyDescent="0.35">
      <c r="A28" s="377" t="s">
        <v>112</v>
      </c>
      <c r="B28" s="378"/>
      <c r="C28" s="378"/>
      <c r="D28" s="378"/>
      <c r="E28" s="340"/>
      <c r="F28" s="340"/>
      <c r="G28" s="378"/>
      <c r="H28" s="340"/>
      <c r="I28" s="340"/>
      <c r="J28" s="379"/>
      <c r="K28" s="337"/>
      <c r="L28" s="338"/>
      <c r="M28" s="338"/>
      <c r="N28" s="338"/>
      <c r="O28" s="338"/>
      <c r="P28" s="338"/>
      <c r="Q28" s="338"/>
      <c r="R28" s="338"/>
      <c r="S28" s="380"/>
      <c r="T28" s="371" t="str">
        <f t="shared" si="4"/>
        <v/>
      </c>
      <c r="U28" s="371"/>
      <c r="V28" s="371"/>
      <c r="W28" s="372" t="str">
        <f t="shared" si="3"/>
        <v/>
      </c>
      <c r="X28" s="372"/>
      <c r="Y28" s="372"/>
      <c r="Z28" s="372" t="str">
        <f t="shared" si="5"/>
        <v/>
      </c>
      <c r="AA28" s="372"/>
    </row>
    <row r="29" spans="1:27" customFormat="1" ht="15.65" customHeight="1" x14ac:dyDescent="0.35">
      <c r="A29" s="377" t="s">
        <v>113</v>
      </c>
      <c r="B29" s="378"/>
      <c r="C29" s="378"/>
      <c r="D29" s="378"/>
      <c r="E29" s="340"/>
      <c r="F29" s="340"/>
      <c r="G29" s="378"/>
      <c r="H29" s="340"/>
      <c r="I29" s="340"/>
      <c r="J29" s="379"/>
      <c r="K29" s="337"/>
      <c r="L29" s="338"/>
      <c r="M29" s="338"/>
      <c r="N29" s="338"/>
      <c r="O29" s="338"/>
      <c r="P29" s="338"/>
      <c r="Q29" s="338"/>
      <c r="R29" s="338"/>
      <c r="S29" s="380"/>
      <c r="T29" s="371" t="str">
        <f t="shared" si="4"/>
        <v/>
      </c>
      <c r="U29" s="371"/>
      <c r="V29" s="371"/>
      <c r="W29" s="372" t="str">
        <f t="shared" si="3"/>
        <v/>
      </c>
      <c r="X29" s="372"/>
      <c r="Y29" s="372"/>
      <c r="Z29" s="372" t="str">
        <f t="shared" si="5"/>
        <v/>
      </c>
      <c r="AA29" s="372"/>
    </row>
    <row r="30" spans="1:27" customFormat="1" ht="15.65" customHeight="1" x14ac:dyDescent="0.35">
      <c r="A30" s="377" t="s">
        <v>114</v>
      </c>
      <c r="B30" s="378"/>
      <c r="C30" s="378"/>
      <c r="D30" s="378"/>
      <c r="E30" s="340"/>
      <c r="F30" s="340"/>
      <c r="G30" s="378"/>
      <c r="H30" s="340"/>
      <c r="I30" s="340"/>
      <c r="J30" s="379"/>
      <c r="K30" s="337"/>
      <c r="L30" s="338"/>
      <c r="M30" s="338"/>
      <c r="N30" s="338"/>
      <c r="O30" s="338"/>
      <c r="P30" s="338"/>
      <c r="Q30" s="338"/>
      <c r="R30" s="338"/>
      <c r="S30" s="380"/>
      <c r="T30" s="371" t="str">
        <f t="shared" si="4"/>
        <v/>
      </c>
      <c r="U30" s="371"/>
      <c r="V30" s="371"/>
      <c r="W30" s="372" t="str">
        <f t="shared" si="3"/>
        <v/>
      </c>
      <c r="X30" s="372"/>
      <c r="Y30" s="372"/>
      <c r="Z30" s="372" t="str">
        <f t="shared" si="5"/>
        <v/>
      </c>
      <c r="AA30" s="372"/>
    </row>
    <row r="31" spans="1:27" customFormat="1" ht="15.65" customHeight="1" x14ac:dyDescent="0.35">
      <c r="A31" s="377" t="s">
        <v>115</v>
      </c>
      <c r="B31" s="378"/>
      <c r="C31" s="378"/>
      <c r="D31" s="378"/>
      <c r="E31" s="340"/>
      <c r="F31" s="340"/>
      <c r="G31" s="378"/>
      <c r="H31" s="340"/>
      <c r="I31" s="340"/>
      <c r="J31" s="379"/>
      <c r="K31" s="337"/>
      <c r="L31" s="338"/>
      <c r="M31" s="338"/>
      <c r="N31" s="338"/>
      <c r="O31" s="338"/>
      <c r="P31" s="338"/>
      <c r="Q31" s="338"/>
      <c r="R31" s="338"/>
      <c r="S31" s="380"/>
      <c r="T31" s="371" t="str">
        <f t="shared" si="4"/>
        <v/>
      </c>
      <c r="U31" s="371"/>
      <c r="V31" s="371"/>
      <c r="W31" s="372" t="str">
        <f t="shared" si="3"/>
        <v/>
      </c>
      <c r="X31" s="372"/>
      <c r="Y31" s="372"/>
      <c r="Z31" s="372" t="str">
        <f t="shared" si="5"/>
        <v/>
      </c>
      <c r="AA31" s="372"/>
    </row>
    <row r="32" spans="1:27" customFormat="1" ht="15.65" customHeight="1" x14ac:dyDescent="0.35">
      <c r="A32" s="377" t="s">
        <v>116</v>
      </c>
      <c r="B32" s="378"/>
      <c r="C32" s="378"/>
      <c r="D32" s="378"/>
      <c r="E32" s="340"/>
      <c r="F32" s="340"/>
      <c r="G32" s="378"/>
      <c r="H32" s="340"/>
      <c r="I32" s="340"/>
      <c r="J32" s="379"/>
      <c r="K32" s="337"/>
      <c r="L32" s="338"/>
      <c r="M32" s="338"/>
      <c r="N32" s="338"/>
      <c r="O32" s="338"/>
      <c r="P32" s="338"/>
      <c r="Q32" s="338"/>
      <c r="R32" s="338"/>
      <c r="S32" s="380"/>
      <c r="T32" s="371" t="str">
        <f t="shared" si="4"/>
        <v/>
      </c>
      <c r="U32" s="371"/>
      <c r="V32" s="371"/>
      <c r="W32" s="372" t="str">
        <f t="shared" si="3"/>
        <v/>
      </c>
      <c r="X32" s="372"/>
      <c r="Y32" s="372"/>
      <c r="Z32" s="372" t="str">
        <f t="shared" si="5"/>
        <v/>
      </c>
      <c r="AA32" s="372"/>
    </row>
    <row r="33" spans="1:27" customFormat="1" ht="15.65" customHeight="1" x14ac:dyDescent="0.35">
      <c r="A33" s="377" t="s">
        <v>117</v>
      </c>
      <c r="B33" s="378"/>
      <c r="C33" s="378"/>
      <c r="D33" s="378"/>
      <c r="E33" s="340"/>
      <c r="F33" s="340"/>
      <c r="G33" s="378"/>
      <c r="H33" s="340"/>
      <c r="I33" s="340"/>
      <c r="J33" s="379"/>
      <c r="K33" s="337"/>
      <c r="L33" s="338"/>
      <c r="M33" s="338"/>
      <c r="N33" s="338"/>
      <c r="O33" s="338"/>
      <c r="P33" s="338"/>
      <c r="Q33" s="338"/>
      <c r="R33" s="338"/>
      <c r="S33" s="380"/>
      <c r="T33" s="371" t="str">
        <f t="shared" si="4"/>
        <v/>
      </c>
      <c r="U33" s="371"/>
      <c r="V33" s="371"/>
      <c r="W33" s="372" t="str">
        <f t="shared" si="3"/>
        <v/>
      </c>
      <c r="X33" s="372"/>
      <c r="Y33" s="372"/>
      <c r="Z33" s="372" t="str">
        <f t="shared" si="5"/>
        <v/>
      </c>
      <c r="AA33" s="372"/>
    </row>
    <row r="34" spans="1:27" customFormat="1" ht="15.65" customHeight="1" x14ac:dyDescent="0.35">
      <c r="A34" s="377" t="s">
        <v>118</v>
      </c>
      <c r="B34" s="378"/>
      <c r="C34" s="378"/>
      <c r="D34" s="378"/>
      <c r="E34" s="340"/>
      <c r="F34" s="340"/>
      <c r="G34" s="378"/>
      <c r="H34" s="340"/>
      <c r="I34" s="340"/>
      <c r="J34" s="379"/>
      <c r="K34" s="337"/>
      <c r="L34" s="338"/>
      <c r="M34" s="338"/>
      <c r="N34" s="338"/>
      <c r="O34" s="338"/>
      <c r="P34" s="338"/>
      <c r="Q34" s="338"/>
      <c r="R34" s="338"/>
      <c r="S34" s="380"/>
      <c r="T34" s="371" t="str">
        <f t="shared" si="4"/>
        <v/>
      </c>
      <c r="U34" s="371"/>
      <c r="V34" s="371"/>
      <c r="W34" s="372" t="str">
        <f t="shared" si="3"/>
        <v/>
      </c>
      <c r="X34" s="372"/>
      <c r="Y34" s="372"/>
      <c r="Z34" s="372" t="str">
        <f t="shared" si="5"/>
        <v/>
      </c>
      <c r="AA34" s="372"/>
    </row>
    <row r="35" spans="1:27" customFormat="1" ht="15.65" customHeight="1" x14ac:dyDescent="0.35">
      <c r="A35" s="377" t="s">
        <v>119</v>
      </c>
      <c r="B35" s="378"/>
      <c r="C35" s="378"/>
      <c r="D35" s="378"/>
      <c r="E35" s="340"/>
      <c r="F35" s="340"/>
      <c r="G35" s="378"/>
      <c r="H35" s="340"/>
      <c r="I35" s="340"/>
      <c r="J35" s="379"/>
      <c r="K35" s="337"/>
      <c r="L35" s="338"/>
      <c r="M35" s="338"/>
      <c r="N35" s="338"/>
      <c r="O35" s="338"/>
      <c r="P35" s="338"/>
      <c r="Q35" s="338"/>
      <c r="R35" s="338"/>
      <c r="S35" s="380"/>
      <c r="T35" s="371" t="str">
        <f t="shared" si="4"/>
        <v/>
      </c>
      <c r="U35" s="371"/>
      <c r="V35" s="371"/>
      <c r="W35" s="372" t="str">
        <f t="shared" si="3"/>
        <v/>
      </c>
      <c r="X35" s="372"/>
      <c r="Y35" s="372"/>
      <c r="Z35" s="372" t="str">
        <f t="shared" si="5"/>
        <v/>
      </c>
      <c r="AA35" s="372"/>
    </row>
    <row r="36" spans="1:27" customFormat="1" ht="15.65" customHeight="1" x14ac:dyDescent="0.35">
      <c r="A36" s="377" t="s">
        <v>120</v>
      </c>
      <c r="B36" s="378"/>
      <c r="C36" s="378"/>
      <c r="D36" s="378"/>
      <c r="E36" s="340"/>
      <c r="F36" s="340"/>
      <c r="G36" s="378"/>
      <c r="H36" s="340"/>
      <c r="I36" s="340"/>
      <c r="J36" s="379"/>
      <c r="K36" s="337"/>
      <c r="L36" s="338"/>
      <c r="M36" s="338"/>
      <c r="N36" s="338"/>
      <c r="O36" s="338"/>
      <c r="P36" s="338"/>
      <c r="Q36" s="338"/>
      <c r="R36" s="338"/>
      <c r="S36" s="380"/>
      <c r="T36" s="371" t="str">
        <f t="shared" si="4"/>
        <v/>
      </c>
      <c r="U36" s="371"/>
      <c r="V36" s="371"/>
      <c r="W36" s="372" t="str">
        <f t="shared" si="3"/>
        <v/>
      </c>
      <c r="X36" s="372"/>
      <c r="Y36" s="372"/>
      <c r="Z36" s="372" t="str">
        <f t="shared" si="5"/>
        <v/>
      </c>
      <c r="AA36" s="372"/>
    </row>
    <row r="37" spans="1:27" customFormat="1" ht="15.65" customHeight="1" x14ac:dyDescent="0.35">
      <c r="A37" s="377" t="s">
        <v>121</v>
      </c>
      <c r="B37" s="378"/>
      <c r="C37" s="378"/>
      <c r="D37" s="378"/>
      <c r="E37" s="340"/>
      <c r="F37" s="340"/>
      <c r="G37" s="378"/>
      <c r="H37" s="340"/>
      <c r="I37" s="340"/>
      <c r="J37" s="379"/>
      <c r="K37" s="337"/>
      <c r="L37" s="338"/>
      <c r="M37" s="338"/>
      <c r="N37" s="338"/>
      <c r="O37" s="338"/>
      <c r="P37" s="338"/>
      <c r="Q37" s="338"/>
      <c r="R37" s="338"/>
      <c r="S37" s="380"/>
      <c r="T37" s="371" t="str">
        <f t="shared" si="4"/>
        <v/>
      </c>
      <c r="U37" s="371"/>
      <c r="V37" s="371"/>
      <c r="W37" s="372" t="str">
        <f t="shared" si="3"/>
        <v/>
      </c>
      <c r="X37" s="372"/>
      <c r="Y37" s="372"/>
      <c r="Z37" s="372" t="str">
        <f t="shared" si="5"/>
        <v/>
      </c>
      <c r="AA37" s="372"/>
    </row>
    <row r="38" spans="1:27" customFormat="1" ht="15.65" customHeight="1" x14ac:dyDescent="0.35">
      <c r="A38" s="377" t="s">
        <v>122</v>
      </c>
      <c r="B38" s="378"/>
      <c r="C38" s="378"/>
      <c r="D38" s="378"/>
      <c r="E38" s="340"/>
      <c r="F38" s="340"/>
      <c r="G38" s="378"/>
      <c r="H38" s="340"/>
      <c r="I38" s="340"/>
      <c r="J38" s="379"/>
      <c r="K38" s="337"/>
      <c r="L38" s="338"/>
      <c r="M38" s="338"/>
      <c r="N38" s="338"/>
      <c r="O38" s="338"/>
      <c r="P38" s="338"/>
      <c r="Q38" s="338"/>
      <c r="R38" s="338"/>
      <c r="S38" s="380"/>
      <c r="T38" s="371" t="str">
        <f t="shared" si="4"/>
        <v/>
      </c>
      <c r="U38" s="371"/>
      <c r="V38" s="371"/>
      <c r="W38" s="372" t="str">
        <f t="shared" si="3"/>
        <v/>
      </c>
      <c r="X38" s="372"/>
      <c r="Y38" s="372"/>
      <c r="Z38" s="372" t="str">
        <f t="shared" si="5"/>
        <v/>
      </c>
      <c r="AA38" s="372"/>
    </row>
    <row r="39" spans="1:27" customFormat="1" ht="15.65" customHeight="1" x14ac:dyDescent="0.35">
      <c r="A39" s="377" t="s">
        <v>123</v>
      </c>
      <c r="B39" s="378"/>
      <c r="C39" s="378"/>
      <c r="D39" s="378"/>
      <c r="E39" s="340"/>
      <c r="F39" s="340"/>
      <c r="G39" s="378"/>
      <c r="H39" s="340"/>
      <c r="I39" s="340"/>
      <c r="J39" s="379"/>
      <c r="K39" s="337"/>
      <c r="L39" s="338"/>
      <c r="M39" s="338"/>
      <c r="N39" s="338"/>
      <c r="O39" s="338"/>
      <c r="P39" s="338"/>
      <c r="Q39" s="338"/>
      <c r="R39" s="338"/>
      <c r="S39" s="380"/>
      <c r="T39" s="371" t="str">
        <f t="shared" si="4"/>
        <v/>
      </c>
      <c r="U39" s="371"/>
      <c r="V39" s="371"/>
      <c r="W39" s="372" t="str">
        <f t="shared" si="3"/>
        <v/>
      </c>
      <c r="X39" s="372"/>
      <c r="Y39" s="372"/>
      <c r="Z39" s="372" t="str">
        <f t="shared" si="5"/>
        <v/>
      </c>
      <c r="AA39" s="372"/>
    </row>
    <row r="40" spans="1:27" customFormat="1" ht="15.65" customHeight="1" x14ac:dyDescent="0.35">
      <c r="A40" s="377" t="s">
        <v>124</v>
      </c>
      <c r="B40" s="378"/>
      <c r="C40" s="378"/>
      <c r="D40" s="378"/>
      <c r="E40" s="340"/>
      <c r="F40" s="340"/>
      <c r="G40" s="378"/>
      <c r="H40" s="340"/>
      <c r="I40" s="340"/>
      <c r="J40" s="379"/>
      <c r="K40" s="337"/>
      <c r="L40" s="338"/>
      <c r="M40" s="338"/>
      <c r="N40" s="338"/>
      <c r="O40" s="338"/>
      <c r="P40" s="338"/>
      <c r="Q40" s="338"/>
      <c r="R40" s="338"/>
      <c r="S40" s="380"/>
      <c r="T40" s="371" t="str">
        <f t="shared" si="4"/>
        <v/>
      </c>
      <c r="U40" s="371"/>
      <c r="V40" s="371"/>
      <c r="W40" s="372" t="str">
        <f t="shared" si="3"/>
        <v/>
      </c>
      <c r="X40" s="372"/>
      <c r="Y40" s="372"/>
      <c r="Z40" s="372" t="str">
        <f t="shared" si="5"/>
        <v/>
      </c>
      <c r="AA40" s="372"/>
    </row>
    <row r="41" spans="1:27" customFormat="1" ht="15.65" customHeight="1" x14ac:dyDescent="0.35">
      <c r="A41" s="377" t="s">
        <v>125</v>
      </c>
      <c r="B41" s="378"/>
      <c r="C41" s="378"/>
      <c r="D41" s="378"/>
      <c r="E41" s="340"/>
      <c r="F41" s="340"/>
      <c r="G41" s="378"/>
      <c r="H41" s="340"/>
      <c r="I41" s="340"/>
      <c r="J41" s="379"/>
      <c r="K41" s="337"/>
      <c r="L41" s="338"/>
      <c r="M41" s="338"/>
      <c r="N41" s="338"/>
      <c r="O41" s="338"/>
      <c r="P41" s="338"/>
      <c r="Q41" s="338"/>
      <c r="R41" s="338"/>
      <c r="S41" s="380"/>
      <c r="T41" s="371" t="str">
        <f t="shared" si="4"/>
        <v/>
      </c>
      <c r="U41" s="371"/>
      <c r="V41" s="371"/>
      <c r="W41" s="372" t="str">
        <f t="shared" si="3"/>
        <v/>
      </c>
      <c r="X41" s="372"/>
      <c r="Y41" s="372"/>
      <c r="Z41" s="372" t="str">
        <f>IF($I$3=0,"",K41/$I$3)</f>
        <v/>
      </c>
      <c r="AA41" s="372"/>
    </row>
    <row r="42" spans="1:27" customFormat="1" ht="15.65" customHeight="1" x14ac:dyDescent="0.35">
      <c r="A42" s="381" t="s">
        <v>126</v>
      </c>
      <c r="B42" s="381"/>
      <c r="C42" s="381"/>
      <c r="D42" s="381"/>
      <c r="E42" s="381"/>
      <c r="F42" s="381"/>
      <c r="G42" s="381"/>
      <c r="H42" s="381"/>
      <c r="I42" s="381"/>
      <c r="J42" s="381"/>
      <c r="K42" s="382">
        <f>SUM(K21:K41)</f>
        <v>0</v>
      </c>
      <c r="L42" s="382"/>
      <c r="M42" s="382"/>
      <c r="N42" s="382"/>
      <c r="O42" s="382"/>
      <c r="P42" s="382"/>
      <c r="Q42" s="382"/>
      <c r="R42" s="382"/>
      <c r="S42" s="382"/>
      <c r="T42" s="375">
        <f>SUM(T21:T41)</f>
        <v>0</v>
      </c>
      <c r="U42" s="375"/>
      <c r="V42" s="375"/>
      <c r="W42" s="376">
        <f>SUM(W21:W41)</f>
        <v>0</v>
      </c>
      <c r="X42" s="376"/>
      <c r="Y42" s="376"/>
      <c r="Z42" s="376">
        <f>SUM(Z21:Z41)</f>
        <v>0</v>
      </c>
      <c r="AA42" s="376"/>
    </row>
    <row r="43" spans="1:27" customFormat="1" ht="15.65" customHeight="1" x14ac:dyDescent="0.35">
      <c r="A43" s="367" t="s">
        <v>127</v>
      </c>
      <c r="B43" s="367"/>
      <c r="C43" s="367"/>
      <c r="D43" s="368"/>
      <c r="E43" s="368"/>
      <c r="F43" s="368"/>
      <c r="G43" s="368"/>
      <c r="H43" s="368"/>
      <c r="I43" s="368"/>
      <c r="J43" s="368"/>
      <c r="K43" s="369"/>
      <c r="L43" s="369"/>
      <c r="M43" s="369"/>
      <c r="N43" s="369"/>
      <c r="O43" s="369"/>
      <c r="P43" s="369"/>
      <c r="Q43" s="369"/>
      <c r="R43" s="369"/>
      <c r="S43" s="369"/>
      <c r="T43" s="371" t="str">
        <f t="shared" ref="T43:T50" si="6">IF($B$3=0,"",K43/$B$3)</f>
        <v/>
      </c>
      <c r="U43" s="371"/>
      <c r="V43" s="371"/>
      <c r="W43" s="372" t="str">
        <f t="shared" ref="W43:W50" si="7">IF($G$3=0,"",K43/$G$3)</f>
        <v/>
      </c>
      <c r="X43" s="372"/>
      <c r="Y43" s="372"/>
      <c r="Z43" s="372" t="str">
        <f>IF($I$3=0,"",K43/$I$3)</f>
        <v/>
      </c>
      <c r="AA43" s="372"/>
    </row>
    <row r="44" spans="1:27" customFormat="1" ht="15.65" customHeight="1" x14ac:dyDescent="0.35">
      <c r="A44" s="367" t="s">
        <v>128</v>
      </c>
      <c r="B44" s="367"/>
      <c r="C44" s="367"/>
      <c r="D44" s="368"/>
      <c r="E44" s="368"/>
      <c r="F44" s="368"/>
      <c r="G44" s="368"/>
      <c r="H44" s="368"/>
      <c r="I44" s="368"/>
      <c r="J44" s="368"/>
      <c r="K44" s="369"/>
      <c r="L44" s="369"/>
      <c r="M44" s="369"/>
      <c r="N44" s="369"/>
      <c r="O44" s="369"/>
      <c r="P44" s="369"/>
      <c r="Q44" s="369"/>
      <c r="R44" s="369"/>
      <c r="S44" s="369"/>
      <c r="T44" s="371" t="str">
        <f t="shared" si="6"/>
        <v/>
      </c>
      <c r="U44" s="371"/>
      <c r="V44" s="371"/>
      <c r="W44" s="372" t="str">
        <f t="shared" si="7"/>
        <v/>
      </c>
      <c r="X44" s="372"/>
      <c r="Y44" s="372"/>
      <c r="Z44" s="372" t="str">
        <f t="shared" ref="Z44:Z50" si="8">IF($I$3=0,"",K44/$I$3)</f>
        <v/>
      </c>
      <c r="AA44" s="372"/>
    </row>
    <row r="45" spans="1:27" customFormat="1" ht="15.65" customHeight="1" x14ac:dyDescent="0.35">
      <c r="A45" s="377" t="s">
        <v>129</v>
      </c>
      <c r="B45" s="378"/>
      <c r="C45" s="378"/>
      <c r="D45" s="378"/>
      <c r="E45" s="378"/>
      <c r="F45" s="378"/>
      <c r="G45" s="378"/>
      <c r="H45" s="378"/>
      <c r="I45" s="378"/>
      <c r="J45" s="379"/>
      <c r="K45" s="369"/>
      <c r="L45" s="369"/>
      <c r="M45" s="369"/>
      <c r="N45" s="369"/>
      <c r="O45" s="369"/>
      <c r="P45" s="369"/>
      <c r="Q45" s="369"/>
      <c r="R45" s="369"/>
      <c r="S45" s="369"/>
      <c r="T45" s="371" t="str">
        <f t="shared" si="6"/>
        <v/>
      </c>
      <c r="U45" s="371"/>
      <c r="V45" s="371"/>
      <c r="W45" s="372" t="str">
        <f t="shared" si="7"/>
        <v/>
      </c>
      <c r="X45" s="372"/>
      <c r="Y45" s="372"/>
      <c r="Z45" s="372" t="str">
        <f t="shared" si="8"/>
        <v/>
      </c>
      <c r="AA45" s="372"/>
    </row>
    <row r="46" spans="1:27" customFormat="1" ht="15.65" customHeight="1" x14ac:dyDescent="0.35">
      <c r="A46" s="367" t="s">
        <v>130</v>
      </c>
      <c r="B46" s="367"/>
      <c r="C46" s="367"/>
      <c r="D46" s="368"/>
      <c r="E46" s="368"/>
      <c r="F46" s="368"/>
      <c r="G46" s="368"/>
      <c r="H46" s="368"/>
      <c r="I46" s="368"/>
      <c r="J46" s="368"/>
      <c r="K46" s="369"/>
      <c r="L46" s="369"/>
      <c r="M46" s="369"/>
      <c r="N46" s="369"/>
      <c r="O46" s="369"/>
      <c r="P46" s="369"/>
      <c r="Q46" s="369"/>
      <c r="R46" s="369"/>
      <c r="S46" s="369"/>
      <c r="T46" s="371" t="str">
        <f t="shared" si="6"/>
        <v/>
      </c>
      <c r="U46" s="371"/>
      <c r="V46" s="371"/>
      <c r="W46" s="372" t="str">
        <f t="shared" si="7"/>
        <v/>
      </c>
      <c r="X46" s="372"/>
      <c r="Y46" s="372"/>
      <c r="Z46" s="372" t="str">
        <f t="shared" si="8"/>
        <v/>
      </c>
      <c r="AA46" s="372"/>
    </row>
    <row r="47" spans="1:27" customFormat="1" ht="15.65" customHeight="1" x14ac:dyDescent="0.35">
      <c r="A47" s="367" t="s">
        <v>131</v>
      </c>
      <c r="B47" s="367"/>
      <c r="C47" s="367"/>
      <c r="D47" s="368"/>
      <c r="E47" s="368"/>
      <c r="F47" s="368"/>
      <c r="G47" s="368"/>
      <c r="H47" s="368"/>
      <c r="I47" s="368"/>
      <c r="J47" s="368"/>
      <c r="K47" s="369"/>
      <c r="L47" s="369"/>
      <c r="M47" s="369"/>
      <c r="N47" s="369"/>
      <c r="O47" s="369"/>
      <c r="P47" s="369"/>
      <c r="Q47" s="369"/>
      <c r="R47" s="369"/>
      <c r="S47" s="369"/>
      <c r="T47" s="371" t="str">
        <f t="shared" si="6"/>
        <v/>
      </c>
      <c r="U47" s="371"/>
      <c r="V47" s="371"/>
      <c r="W47" s="372" t="str">
        <f t="shared" si="7"/>
        <v/>
      </c>
      <c r="X47" s="372"/>
      <c r="Y47" s="372"/>
      <c r="Z47" s="372" t="str">
        <f t="shared" si="8"/>
        <v/>
      </c>
      <c r="AA47" s="372"/>
    </row>
    <row r="48" spans="1:27" customFormat="1" ht="15.65" customHeight="1" x14ac:dyDescent="0.35">
      <c r="A48" s="367" t="s">
        <v>132</v>
      </c>
      <c r="B48" s="367"/>
      <c r="C48" s="367"/>
      <c r="D48" s="368"/>
      <c r="E48" s="368"/>
      <c r="F48" s="368"/>
      <c r="G48" s="368"/>
      <c r="H48" s="368"/>
      <c r="I48" s="368"/>
      <c r="J48" s="368"/>
      <c r="K48" s="369"/>
      <c r="L48" s="369"/>
      <c r="M48" s="369"/>
      <c r="N48" s="369"/>
      <c r="O48" s="369"/>
      <c r="P48" s="369"/>
      <c r="Q48" s="369"/>
      <c r="R48" s="369"/>
      <c r="S48" s="369"/>
      <c r="T48" s="371" t="str">
        <f t="shared" si="6"/>
        <v/>
      </c>
      <c r="U48" s="371"/>
      <c r="V48" s="371"/>
      <c r="W48" s="372" t="str">
        <f t="shared" si="7"/>
        <v/>
      </c>
      <c r="X48" s="372"/>
      <c r="Y48" s="372"/>
      <c r="Z48" s="372" t="str">
        <f t="shared" si="8"/>
        <v/>
      </c>
      <c r="AA48" s="372"/>
    </row>
    <row r="49" spans="1:27" customFormat="1" ht="15.65" customHeight="1" x14ac:dyDescent="0.35">
      <c r="A49" s="367" t="s">
        <v>133</v>
      </c>
      <c r="B49" s="367"/>
      <c r="C49" s="367"/>
      <c r="D49" s="368"/>
      <c r="E49" s="368"/>
      <c r="F49" s="368"/>
      <c r="G49" s="368"/>
      <c r="H49" s="368"/>
      <c r="I49" s="368"/>
      <c r="J49" s="368"/>
      <c r="K49" s="369"/>
      <c r="L49" s="369"/>
      <c r="M49" s="369"/>
      <c r="N49" s="369"/>
      <c r="O49" s="369"/>
      <c r="P49" s="369"/>
      <c r="Q49" s="369"/>
      <c r="R49" s="369"/>
      <c r="S49" s="369"/>
      <c r="T49" s="371" t="str">
        <f t="shared" si="6"/>
        <v/>
      </c>
      <c r="U49" s="371"/>
      <c r="V49" s="371"/>
      <c r="W49" s="372" t="str">
        <f t="shared" si="7"/>
        <v/>
      </c>
      <c r="X49" s="372"/>
      <c r="Y49" s="372"/>
      <c r="Z49" s="372" t="str">
        <f t="shared" si="8"/>
        <v/>
      </c>
      <c r="AA49" s="372"/>
    </row>
    <row r="50" spans="1:27" customFormat="1" ht="15.65" customHeight="1" x14ac:dyDescent="0.35">
      <c r="A50" s="367" t="s">
        <v>134</v>
      </c>
      <c r="B50" s="367"/>
      <c r="C50" s="367"/>
      <c r="D50" s="368"/>
      <c r="E50" s="368"/>
      <c r="F50" s="368"/>
      <c r="G50" s="368"/>
      <c r="H50" s="368"/>
      <c r="I50" s="368"/>
      <c r="J50" s="368"/>
      <c r="K50" s="369"/>
      <c r="L50" s="369"/>
      <c r="M50" s="369"/>
      <c r="N50" s="369"/>
      <c r="O50" s="369"/>
      <c r="P50" s="369"/>
      <c r="Q50" s="369"/>
      <c r="R50" s="369"/>
      <c r="S50" s="369"/>
      <c r="T50" s="371" t="str">
        <f t="shared" si="6"/>
        <v/>
      </c>
      <c r="U50" s="371"/>
      <c r="V50" s="371"/>
      <c r="W50" s="372" t="str">
        <f t="shared" si="7"/>
        <v/>
      </c>
      <c r="X50" s="372"/>
      <c r="Y50" s="372"/>
      <c r="Z50" s="372" t="str">
        <f t="shared" si="8"/>
        <v/>
      </c>
      <c r="AA50" s="372"/>
    </row>
    <row r="51" spans="1:27" customFormat="1" ht="17.25" customHeight="1" x14ac:dyDescent="0.35">
      <c r="A51" s="373" t="s">
        <v>135</v>
      </c>
      <c r="B51" s="373"/>
      <c r="C51" s="373"/>
      <c r="D51" s="373"/>
      <c r="E51" s="373"/>
      <c r="F51" s="373"/>
      <c r="G51" s="373"/>
      <c r="H51" s="373"/>
      <c r="I51" s="373"/>
      <c r="J51" s="373"/>
      <c r="K51" s="374">
        <f>SUM(K42:K50)</f>
        <v>0</v>
      </c>
      <c r="L51" s="374"/>
      <c r="M51" s="374"/>
      <c r="N51" s="374"/>
      <c r="O51" s="374"/>
      <c r="P51" s="374"/>
      <c r="Q51" s="374"/>
      <c r="R51" s="374"/>
      <c r="S51" s="374"/>
      <c r="T51" s="375">
        <f>SUM(T42:T50)</f>
        <v>0</v>
      </c>
      <c r="U51" s="375"/>
      <c r="V51" s="375"/>
      <c r="W51" s="376">
        <f>SUM(W42:W50)</f>
        <v>0</v>
      </c>
      <c r="X51" s="376"/>
      <c r="Y51" s="376"/>
      <c r="Z51" s="376">
        <f>SUM(Z42:Z50)</f>
        <v>0</v>
      </c>
      <c r="AA51" s="376"/>
    </row>
    <row r="52" spans="1:27" customFormat="1" ht="13.5" customHeight="1" x14ac:dyDescent="0.35">
      <c r="A52" s="353" t="s">
        <v>136</v>
      </c>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row>
    <row r="53" spans="1:27" customFormat="1" ht="22.5" customHeight="1" x14ac:dyDescent="0.35">
      <c r="A53" s="355" t="s">
        <v>137</v>
      </c>
      <c r="B53" s="356"/>
      <c r="C53" s="356"/>
      <c r="D53" s="356"/>
      <c r="E53" s="356"/>
      <c r="F53" s="356"/>
      <c r="G53" s="356"/>
      <c r="H53" s="356"/>
      <c r="I53" s="356"/>
      <c r="J53" s="357"/>
      <c r="K53" s="358">
        <f>SUM(K18-K51)</f>
        <v>0</v>
      </c>
      <c r="L53" s="359"/>
      <c r="M53" s="359"/>
      <c r="N53" s="359"/>
      <c r="O53" s="359"/>
      <c r="P53" s="359"/>
      <c r="Q53" s="359"/>
      <c r="R53" s="359"/>
      <c r="S53" s="360"/>
      <c r="T53" s="361">
        <f>SUM(T18-T51)</f>
        <v>0</v>
      </c>
      <c r="U53" s="362"/>
      <c r="V53" s="363"/>
      <c r="W53" s="364">
        <f>SUM(W18-W51)</f>
        <v>0</v>
      </c>
      <c r="X53" s="365"/>
      <c r="Y53" s="366"/>
      <c r="Z53" s="364">
        <f>SUM(Z18-Z51)</f>
        <v>0</v>
      </c>
      <c r="AA53" s="365"/>
    </row>
    <row r="54" spans="1:27" customFormat="1" ht="6" customHeight="1" x14ac:dyDescent="0.35">
      <c r="A54" s="370"/>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row>
    <row r="55" spans="1:27" customFormat="1" ht="15" customHeight="1" x14ac:dyDescent="0.35">
      <c r="A55" s="314" t="s">
        <v>138</v>
      </c>
      <c r="B55" s="314"/>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row>
    <row r="56" spans="1:27" customFormat="1" ht="21" customHeight="1" x14ac:dyDescent="0.35">
      <c r="A56" s="314"/>
      <c r="B56" s="314"/>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row>
    <row r="57" spans="1:27" customFormat="1" ht="12" customHeight="1" x14ac:dyDescent="0.35">
      <c r="A57" s="314"/>
      <c r="B57" s="314"/>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row>
    <row r="58" spans="1:27" ht="15" customHeight="1" x14ac:dyDescent="0.35">
      <c r="K58" s="306"/>
      <c r="L58" s="306"/>
      <c r="M58" s="306"/>
      <c r="N58" s="306"/>
      <c r="O58" s="306"/>
      <c r="P58" s="306"/>
      <c r="Q58" s="306"/>
      <c r="R58" s="306"/>
      <c r="S58" s="306"/>
    </row>
  </sheetData>
  <sheetProtection algorithmName="SHA-512" hashValue="D/124yk++jUfkH++NLp+Xm+xEe99+zT+v0rqWwmG/hGc+Gqt4SmiIMN+YzHlPA1RmjGqok8ZWFo3VNb4bzozKQ==" saltValue="6/ibvNcZ0eeVXNWqTDl5CQ==" spinCount="100000" sheet="1" selectLockedCells="1"/>
  <mergeCells count="253">
    <mergeCell ref="A22:J22"/>
    <mergeCell ref="W15:Y15"/>
    <mergeCell ref="A16:J16"/>
    <mergeCell ref="T11:V11"/>
    <mergeCell ref="Z16:AA16"/>
    <mergeCell ref="Z17:AA17"/>
    <mergeCell ref="K18:S18"/>
    <mergeCell ref="T18:V18"/>
    <mergeCell ref="W18:Y18"/>
    <mergeCell ref="Z18:AA18"/>
    <mergeCell ref="Z15:AA15"/>
    <mergeCell ref="K16:S16"/>
    <mergeCell ref="A17:J17"/>
    <mergeCell ref="K17:S17"/>
    <mergeCell ref="T17:V17"/>
    <mergeCell ref="W17:Y17"/>
    <mergeCell ref="A18:J18"/>
    <mergeCell ref="Z22:AA22"/>
    <mergeCell ref="K22:S22"/>
    <mergeCell ref="T22:V22"/>
    <mergeCell ref="W22:Y22"/>
    <mergeCell ref="Z21:AA21"/>
    <mergeCell ref="K21:S21"/>
    <mergeCell ref="T21:V21"/>
    <mergeCell ref="K23:S23"/>
    <mergeCell ref="T23:V23"/>
    <mergeCell ref="W23:Y23"/>
    <mergeCell ref="Z23:AA23"/>
    <mergeCell ref="A38:J38"/>
    <mergeCell ref="A39:J39"/>
    <mergeCell ref="A23:J23"/>
    <mergeCell ref="A24:J24"/>
    <mergeCell ref="A25:J25"/>
    <mergeCell ref="A26:J26"/>
    <mergeCell ref="A27:J27"/>
    <mergeCell ref="A28:J28"/>
    <mergeCell ref="A29:J29"/>
    <mergeCell ref="A36:J36"/>
    <mergeCell ref="A37:J37"/>
    <mergeCell ref="A30:J30"/>
    <mergeCell ref="A31:J31"/>
    <mergeCell ref="A32:J32"/>
    <mergeCell ref="A33:J33"/>
    <mergeCell ref="A34:J34"/>
    <mergeCell ref="A35:J35"/>
    <mergeCell ref="Z26:AA26"/>
    <mergeCell ref="K26:S26"/>
    <mergeCell ref="W24:Y24"/>
    <mergeCell ref="Z3:AA3"/>
    <mergeCell ref="A4:AA4"/>
    <mergeCell ref="A6:J6"/>
    <mergeCell ref="K6:S6"/>
    <mergeCell ref="T6:V6"/>
    <mergeCell ref="W6:Y6"/>
    <mergeCell ref="Z6:AA6"/>
    <mergeCell ref="A5:AA5"/>
    <mergeCell ref="N3:P3"/>
    <mergeCell ref="Q3:T3"/>
    <mergeCell ref="U3:V3"/>
    <mergeCell ref="K2:N2"/>
    <mergeCell ref="V2:Y2"/>
    <mergeCell ref="P2:S2"/>
    <mergeCell ref="K7:S7"/>
    <mergeCell ref="E7:I7"/>
    <mergeCell ref="W3:Y3"/>
    <mergeCell ref="A20:J20"/>
    <mergeCell ref="K20:S20"/>
    <mergeCell ref="T20:V20"/>
    <mergeCell ref="W20:Y20"/>
    <mergeCell ref="A9:D9"/>
    <mergeCell ref="E9:F9"/>
    <mergeCell ref="H9:I9"/>
    <mergeCell ref="K9:S9"/>
    <mergeCell ref="T9:V9"/>
    <mergeCell ref="K11:S11"/>
    <mergeCell ref="A11:J11"/>
    <mergeCell ref="W21:Y21"/>
    <mergeCell ref="T10:V10"/>
    <mergeCell ref="W10:Y10"/>
    <mergeCell ref="E8:F8"/>
    <mergeCell ref="H8:I8"/>
    <mergeCell ref="K8:S8"/>
    <mergeCell ref="W8:Y8"/>
    <mergeCell ref="A14:J14"/>
    <mergeCell ref="K14:S14"/>
    <mergeCell ref="T14:V14"/>
    <mergeCell ref="W14:Y14"/>
    <mergeCell ref="A13:J13"/>
    <mergeCell ref="T16:V16"/>
    <mergeCell ref="W16:Y16"/>
    <mergeCell ref="A19:AA19"/>
    <mergeCell ref="Z20:AA20"/>
    <mergeCell ref="W9:Y9"/>
    <mergeCell ref="Z9:AA9"/>
    <mergeCell ref="A8:D8"/>
    <mergeCell ref="T8:V8"/>
    <mergeCell ref="A21:J21"/>
    <mergeCell ref="Z8:AA8"/>
    <mergeCell ref="Z11:AA11"/>
    <mergeCell ref="Z24:AA24"/>
    <mergeCell ref="K25:S25"/>
    <mergeCell ref="T25:V25"/>
    <mergeCell ref="W25:Y25"/>
    <mergeCell ref="Z25:AA25"/>
    <mergeCell ref="K24:S24"/>
    <mergeCell ref="W26:Y26"/>
    <mergeCell ref="T26:V26"/>
    <mergeCell ref="W27:Y27"/>
    <mergeCell ref="Z27:AA27"/>
    <mergeCell ref="T24:V24"/>
    <mergeCell ref="W28:Y28"/>
    <mergeCell ref="Z28:AA28"/>
    <mergeCell ref="W29:Y29"/>
    <mergeCell ref="Z29:AA29"/>
    <mergeCell ref="K30:S30"/>
    <mergeCell ref="T30:V30"/>
    <mergeCell ref="W30:Y30"/>
    <mergeCell ref="Z30:AA30"/>
    <mergeCell ref="K27:S27"/>
    <mergeCell ref="T27:V27"/>
    <mergeCell ref="K29:S29"/>
    <mergeCell ref="T29:V29"/>
    <mergeCell ref="K28:S28"/>
    <mergeCell ref="T28:V28"/>
    <mergeCell ref="W31:Y31"/>
    <mergeCell ref="Z31:AA31"/>
    <mergeCell ref="K31:S31"/>
    <mergeCell ref="T31:V31"/>
    <mergeCell ref="K32:S32"/>
    <mergeCell ref="T32:V32"/>
    <mergeCell ref="W32:Y32"/>
    <mergeCell ref="Z32:AA32"/>
    <mergeCell ref="W33:Y33"/>
    <mergeCell ref="Z33:AA33"/>
    <mergeCell ref="T33:V33"/>
    <mergeCell ref="W34:Y34"/>
    <mergeCell ref="Z34:AA34"/>
    <mergeCell ref="K33:S33"/>
    <mergeCell ref="K35:S35"/>
    <mergeCell ref="T35:V35"/>
    <mergeCell ref="W35:Y35"/>
    <mergeCell ref="Z35:AA35"/>
    <mergeCell ref="K36:S36"/>
    <mergeCell ref="T36:V36"/>
    <mergeCell ref="W36:Y36"/>
    <mergeCell ref="Z36:AA36"/>
    <mergeCell ref="K34:S34"/>
    <mergeCell ref="T34:V34"/>
    <mergeCell ref="W37:Y37"/>
    <mergeCell ref="Z37:AA37"/>
    <mergeCell ref="K38:S38"/>
    <mergeCell ref="T38:V38"/>
    <mergeCell ref="W38:Y38"/>
    <mergeCell ref="Z38:AA38"/>
    <mergeCell ref="K39:S39"/>
    <mergeCell ref="T39:V39"/>
    <mergeCell ref="W39:Y39"/>
    <mergeCell ref="Z39:AA39"/>
    <mergeCell ref="K37:S37"/>
    <mergeCell ref="T37:V37"/>
    <mergeCell ref="K40:S40"/>
    <mergeCell ref="T40:V40"/>
    <mergeCell ref="W40:Y40"/>
    <mergeCell ref="Z40:AA40"/>
    <mergeCell ref="K41:S41"/>
    <mergeCell ref="T41:V41"/>
    <mergeCell ref="W41:Y41"/>
    <mergeCell ref="Z41:AA41"/>
    <mergeCell ref="A42:J42"/>
    <mergeCell ref="K42:S42"/>
    <mergeCell ref="T42:V42"/>
    <mergeCell ref="W42:Y42"/>
    <mergeCell ref="Z42:AA42"/>
    <mergeCell ref="A40:J40"/>
    <mergeCell ref="A41:J41"/>
    <mergeCell ref="A43:J43"/>
    <mergeCell ref="K43:S43"/>
    <mergeCell ref="T43:V43"/>
    <mergeCell ref="W43:Y43"/>
    <mergeCell ref="Z43:AA43"/>
    <mergeCell ref="A44:J44"/>
    <mergeCell ref="K44:S44"/>
    <mergeCell ref="T44:V44"/>
    <mergeCell ref="W44:Y44"/>
    <mergeCell ref="Z44:AA44"/>
    <mergeCell ref="A45:J45"/>
    <mergeCell ref="K45:S45"/>
    <mergeCell ref="T45:V45"/>
    <mergeCell ref="W45:Y45"/>
    <mergeCell ref="Z45:AA45"/>
    <mergeCell ref="A46:J46"/>
    <mergeCell ref="K46:S46"/>
    <mergeCell ref="T46:V46"/>
    <mergeCell ref="W46:Y46"/>
    <mergeCell ref="Z46:AA46"/>
    <mergeCell ref="A47:J47"/>
    <mergeCell ref="K47:S47"/>
    <mergeCell ref="T47:V47"/>
    <mergeCell ref="W47:Y47"/>
    <mergeCell ref="Z47:AA47"/>
    <mergeCell ref="A48:J48"/>
    <mergeCell ref="K48:S48"/>
    <mergeCell ref="T48:V48"/>
    <mergeCell ref="W48:Y48"/>
    <mergeCell ref="Z48:AA48"/>
    <mergeCell ref="A49:J49"/>
    <mergeCell ref="K49:S49"/>
    <mergeCell ref="T49:V49"/>
    <mergeCell ref="W49:Y49"/>
    <mergeCell ref="Z49:AA49"/>
    <mergeCell ref="T50:V50"/>
    <mergeCell ref="W50:Y50"/>
    <mergeCell ref="Z50:AA50"/>
    <mergeCell ref="A51:J51"/>
    <mergeCell ref="K51:S51"/>
    <mergeCell ref="T51:V51"/>
    <mergeCell ref="W51:Y51"/>
    <mergeCell ref="Z51:AA51"/>
    <mergeCell ref="A52:AA52"/>
    <mergeCell ref="K58:S58"/>
    <mergeCell ref="A53:J53"/>
    <mergeCell ref="K53:S53"/>
    <mergeCell ref="T53:V53"/>
    <mergeCell ref="W53:Y53"/>
    <mergeCell ref="Z53:AA53"/>
    <mergeCell ref="A50:J50"/>
    <mergeCell ref="K50:S50"/>
    <mergeCell ref="A55:AA57"/>
    <mergeCell ref="A54:AA54"/>
    <mergeCell ref="A1:AA1"/>
    <mergeCell ref="Z14:AA14"/>
    <mergeCell ref="A15:J15"/>
    <mergeCell ref="K15:S15"/>
    <mergeCell ref="T15:V15"/>
    <mergeCell ref="T13:V13"/>
    <mergeCell ref="W13:Y13"/>
    <mergeCell ref="Z13:AA13"/>
    <mergeCell ref="K13:S13"/>
    <mergeCell ref="Z10:AA10"/>
    <mergeCell ref="A12:J12"/>
    <mergeCell ref="K12:S12"/>
    <mergeCell ref="T12:V12"/>
    <mergeCell ref="W12:Y12"/>
    <mergeCell ref="Z12:AA12"/>
    <mergeCell ref="A10:D10"/>
    <mergeCell ref="H10:I10"/>
    <mergeCell ref="K10:S10"/>
    <mergeCell ref="W11:Y11"/>
    <mergeCell ref="E10:F10"/>
    <mergeCell ref="B2:J2"/>
    <mergeCell ref="T2:U2"/>
    <mergeCell ref="B3:E3"/>
    <mergeCell ref="K3:M3"/>
  </mergeCells>
  <conditionalFormatting sqref="K3:M3 W3:Y3">
    <cfRule type="cellIs" dxfId="28" priority="9" stopIfTrue="1" operator="greaterThan">
      <formula>0</formula>
    </cfRule>
  </conditionalFormatting>
  <conditionalFormatting sqref="K21:AA51">
    <cfRule type="cellIs" dxfId="27" priority="1" stopIfTrue="1" operator="lessThan">
      <formula>0</formula>
    </cfRule>
  </conditionalFormatting>
  <conditionalFormatting sqref="K53:AA53">
    <cfRule type="cellIs" dxfId="26" priority="7" stopIfTrue="1" operator="lessThan">
      <formula>0</formula>
    </cfRule>
  </conditionalFormatting>
  <conditionalFormatting sqref="Q3:T3">
    <cfRule type="cellIs" dxfId="25" priority="10" stopIfTrue="1" operator="greaterThan">
      <formula>0</formula>
    </cfRule>
    <cfRule type="cellIs" dxfId="24" priority="11" stopIfTrue="1" operator="equal">
      <formula>0</formula>
    </cfRule>
  </conditionalFormatting>
  <hyperlinks>
    <hyperlink ref="A19:J19" location="'Appendix - Detail Expense Sheet'!A1" display="Click here to use the Detail Expense Sheet (Appendix)" xr:uid="{00000000-0004-0000-0200-000000000000}"/>
    <hyperlink ref="A14:J14" location="'Helpful Tips'!B10" tooltip="Click here to view &quot;Helpful Tips&quot;" display="Other dairy income ((tax paid) e.g. farm cottage rent, rebates" xr:uid="{00000000-0004-0000-0200-000001000000}"/>
    <hyperlink ref="A19:AA19" location="'Appendix A - Detail Exp Sheet'!B5" display="Use the Detail Expense Worksheet in the Appendix if you prefer (note this will not update the expenses sheet below)" xr:uid="{00000000-0004-0000-0200-000002000000}"/>
    <hyperlink ref="A52:J52" location="'Appendix - Detail Expense Sheet'!A1" display="Click here to use the Detail Expense Sheet (Appendix)" xr:uid="{00000000-0004-0000-0200-000003000000}"/>
    <hyperlink ref="A52:AA52" location="'Appendix B - Graphs Worksheet'!A2" display="Click here to view a pie chart of Total Expenses" xr:uid="{00000000-0004-0000-0200-000004000000}"/>
    <hyperlink ref="A13:J13" location="'Helpful Tips'!B9" tooltip="Click here to view &quot;Helpful Tips&quot;" display="Other dairy income (incurring GST) e.g.colostrum" xr:uid="{00000000-0004-0000-0200-000005000000}"/>
    <hyperlink ref="A17:J17" location="'Helpful Tips'!B12" display="Other tax paid income e.g. off-farm salaries or wages" xr:uid="{00000000-0004-0000-0200-000006000000}"/>
    <hyperlink ref="A16:J16" location="'Helpful Tips'!B11" tooltip="Click here to view &quot;Helpful Tips&quot;" display="Other Income (incurring GST) e.g. contracting, non-dairy income" xr:uid="{00000000-0004-0000-0200-000007000000}"/>
  </hyperlinks>
  <printOptions horizontalCentered="1" verticalCentered="1"/>
  <pageMargins left="3.937007874015748E-2" right="3.937007874015748E-2" top="3.937007874015748E-2" bottom="3.937007874015748E-2" header="0.31496062992125984" footer="0.31496062992125984"/>
  <pageSetup paperSize="9" scale="93" orientation="portrait" r:id="rId1"/>
  <ignoredErrors>
    <ignoredError sqref="T15 W15 Z15 T42 Z42 W42" formula="1"/>
    <ignoredError sqref="T43 T51 W51 Z51 K3 Q3 W3" emptyCellReference="1"/>
    <ignoredError sqref="H9" evalErro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9"/>
  <sheetViews>
    <sheetView showGridLines="0" zoomScale="90" zoomScaleNormal="90" workbookViewId="0">
      <selection activeCell="G8" sqref="G8"/>
    </sheetView>
  </sheetViews>
  <sheetFormatPr defaultColWidth="9.1796875" defaultRowHeight="14.5" x14ac:dyDescent="0.35"/>
  <cols>
    <col min="1" max="1" width="13.453125" customWidth="1"/>
    <col min="2" max="2" width="8.54296875" bestFit="1" customWidth="1"/>
    <col min="3" max="9" width="15.54296875" bestFit="1" customWidth="1"/>
    <col min="10" max="10" width="18.1796875" bestFit="1" customWidth="1"/>
    <col min="11" max="11" width="18.1796875" customWidth="1"/>
    <col min="12" max="13" width="9.1796875" style="1" hidden="1" customWidth="1"/>
    <col min="14" max="14" width="32.81640625" style="24" hidden="1" customWidth="1"/>
    <col min="15" max="23" width="11.54296875" style="24" hidden="1" customWidth="1"/>
    <col min="24" max="24" width="9.1796875" style="1" customWidth="1"/>
    <col min="25" max="16384" width="9.1796875" style="1"/>
  </cols>
  <sheetData>
    <row r="1" spans="1:28" customFormat="1" ht="57.75" customHeight="1" x14ac:dyDescent="0.35">
      <c r="A1" s="430" t="s">
        <v>139</v>
      </c>
      <c r="B1" s="431"/>
      <c r="C1" s="431"/>
      <c r="D1" s="431"/>
      <c r="E1" s="431"/>
      <c r="F1" s="431"/>
      <c r="G1" s="431"/>
      <c r="H1" s="431"/>
      <c r="I1" s="431"/>
      <c r="J1" s="431"/>
      <c r="K1" s="431"/>
      <c r="L1" s="24"/>
      <c r="M1" s="24"/>
      <c r="N1" s="24"/>
      <c r="O1" s="24"/>
      <c r="P1" s="24"/>
      <c r="Q1" s="45"/>
      <c r="R1" s="24"/>
      <c r="S1" s="24"/>
      <c r="T1" s="24"/>
      <c r="U1" s="24"/>
      <c r="V1" s="24"/>
      <c r="W1" s="24"/>
      <c r="X1" s="24"/>
      <c r="Y1" s="24"/>
      <c r="Z1" s="24"/>
      <c r="AA1" s="24"/>
      <c r="AB1" s="24"/>
    </row>
    <row r="2" spans="1:28" customForma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customFormat="1" ht="30" customHeight="1" x14ac:dyDescent="0.35">
      <c r="A3" s="25"/>
      <c r="B3" s="25"/>
      <c r="C3" s="433" t="s">
        <v>140</v>
      </c>
      <c r="D3" s="433"/>
      <c r="E3" s="433"/>
      <c r="F3" s="433"/>
      <c r="G3" s="433"/>
      <c r="H3" s="433"/>
      <c r="I3" s="433"/>
      <c r="J3" s="433"/>
      <c r="K3" s="433"/>
      <c r="L3" s="24"/>
      <c r="M3" s="24"/>
      <c r="N3" s="37" t="s">
        <v>141</v>
      </c>
      <c r="O3" s="38"/>
      <c r="P3" s="38"/>
      <c r="Q3" s="38"/>
      <c r="R3" s="38"/>
      <c r="S3" s="38"/>
      <c r="T3" s="38"/>
      <c r="U3" s="38"/>
      <c r="V3" s="38"/>
      <c r="W3" s="38"/>
      <c r="X3" s="24"/>
      <c r="Y3" s="24"/>
      <c r="Z3" s="24"/>
      <c r="AA3" s="24"/>
      <c r="AB3" s="24"/>
    </row>
    <row r="4" spans="1:28" customFormat="1" ht="30" customHeight="1" x14ac:dyDescent="0.35">
      <c r="A4" s="1"/>
      <c r="B4" s="26"/>
      <c r="C4" s="27">
        <v>-2</v>
      </c>
      <c r="D4" s="27">
        <v>-1.5</v>
      </c>
      <c r="E4" s="28">
        <v>-1</v>
      </c>
      <c r="F4" s="27">
        <v>-0.5</v>
      </c>
      <c r="G4" s="29">
        <v>0</v>
      </c>
      <c r="H4" s="30">
        <v>0.5</v>
      </c>
      <c r="I4" s="30">
        <v>1</v>
      </c>
      <c r="J4" s="30">
        <v>1.5</v>
      </c>
      <c r="K4" s="30">
        <v>2</v>
      </c>
      <c r="L4" s="24"/>
      <c r="M4" s="24"/>
      <c r="N4" s="38"/>
      <c r="O4" s="39">
        <v>-2</v>
      </c>
      <c r="P4" s="39">
        <v>-1.5</v>
      </c>
      <c r="Q4" s="39">
        <v>-1</v>
      </c>
      <c r="R4" s="39">
        <v>-0.5</v>
      </c>
      <c r="S4" s="39">
        <v>0</v>
      </c>
      <c r="T4" s="39">
        <v>0.5</v>
      </c>
      <c r="U4" s="39">
        <v>1</v>
      </c>
      <c r="V4" s="39">
        <v>1.5</v>
      </c>
      <c r="W4" s="39">
        <v>2</v>
      </c>
      <c r="X4" s="24"/>
      <c r="Y4" s="24"/>
      <c r="Z4" s="24"/>
      <c r="AA4" s="24"/>
      <c r="AB4" s="24"/>
    </row>
    <row r="5" spans="1:28" customFormat="1" ht="30" customHeight="1" x14ac:dyDescent="0.35">
      <c r="A5" s="434" t="s">
        <v>142</v>
      </c>
      <c r="B5" s="31">
        <v>0.1</v>
      </c>
      <c r="C5" s="32" t="e">
        <f>ROUND(O15,-2)</f>
        <v>#DIV/0!</v>
      </c>
      <c r="D5" s="32" t="e">
        <f t="shared" ref="D5:K9" si="0">ROUND(P15,-2)</f>
        <v>#DIV/0!</v>
      </c>
      <c r="E5" s="32" t="e">
        <f t="shared" si="0"/>
        <v>#DIV/0!</v>
      </c>
      <c r="F5" s="32" t="e">
        <f t="shared" si="0"/>
        <v>#DIV/0!</v>
      </c>
      <c r="G5" s="32" t="e">
        <f t="shared" si="0"/>
        <v>#DIV/0!</v>
      </c>
      <c r="H5" s="32" t="e">
        <f t="shared" si="0"/>
        <v>#DIV/0!</v>
      </c>
      <c r="I5" s="32" t="e">
        <f t="shared" si="0"/>
        <v>#DIV/0!</v>
      </c>
      <c r="J5" s="32" t="e">
        <f t="shared" si="0"/>
        <v>#DIV/0!</v>
      </c>
      <c r="K5" s="32" t="e">
        <f t="shared" si="0"/>
        <v>#DIV/0!</v>
      </c>
      <c r="L5" s="40"/>
      <c r="M5" s="24"/>
      <c r="N5" s="41">
        <v>1.1000000000000001</v>
      </c>
      <c r="O5" s="42" t="e">
        <f>(('Step 2 - Annual Cash Budget'!$E$8*$N5)*(('Step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5" s="42" t="e">
        <f>(('Step 2 - Annual Cash Budget'!$E$8*$N5)*(('Step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5" s="42" t="e">
        <f>(('Step 2 - Annual Cash Budget'!$E$8*$N5)*(('Step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5" s="42" t="e">
        <f>(('Step 2 - Annual Cash Budget'!$E$8*$N5)*(('Step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5" s="42" t="e">
        <f>(('Step 2 - Annual Cash Budget'!$E$8*$N5)*(('Step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5" s="42" t="e">
        <f>(('Step 2 - Annual Cash Budget'!$E$8*$N5)*(('Step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5" s="42" t="e">
        <f>(('Step 2 - Annual Cash Budget'!$E$8*$N5)*(('Step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5" s="42" t="e">
        <f>(('Step 2 - Annual Cash Budget'!$E$8*$N5)*(('Step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5" s="42" t="e">
        <f>(('Step 2 - Annual Cash Budget'!$E$8*$N5)*(('Step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5" s="24"/>
      <c r="Y5" s="24"/>
      <c r="Z5" s="24"/>
      <c r="AA5" s="24"/>
      <c r="AB5" s="24"/>
    </row>
    <row r="6" spans="1:28" customFormat="1" ht="30" customHeight="1" x14ac:dyDescent="0.35">
      <c r="A6" s="434"/>
      <c r="B6" s="31">
        <v>0.05</v>
      </c>
      <c r="C6" s="32" t="e">
        <f>ROUND(O16,-2)</f>
        <v>#DIV/0!</v>
      </c>
      <c r="D6" s="32" t="e">
        <f t="shared" si="0"/>
        <v>#DIV/0!</v>
      </c>
      <c r="E6" s="32" t="e">
        <f t="shared" si="0"/>
        <v>#DIV/0!</v>
      </c>
      <c r="F6" s="32" t="e">
        <f t="shared" si="0"/>
        <v>#DIV/0!</v>
      </c>
      <c r="G6" s="32" t="e">
        <f t="shared" si="0"/>
        <v>#DIV/0!</v>
      </c>
      <c r="H6" s="32" t="e">
        <f t="shared" si="0"/>
        <v>#DIV/0!</v>
      </c>
      <c r="I6" s="32" t="e">
        <f t="shared" si="0"/>
        <v>#DIV/0!</v>
      </c>
      <c r="J6" s="32" t="e">
        <f t="shared" si="0"/>
        <v>#DIV/0!</v>
      </c>
      <c r="K6" s="32" t="e">
        <f t="shared" si="0"/>
        <v>#DIV/0!</v>
      </c>
      <c r="L6" s="40"/>
      <c r="M6" s="24"/>
      <c r="N6" s="41">
        <v>1.05</v>
      </c>
      <c r="O6" s="42" t="e">
        <f>(('Step 2 - Annual Cash Budget'!$E$8*$N6)*(('Step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6" s="42" t="e">
        <f>(('Step 2 - Annual Cash Budget'!$E$8*$N6)*(('Step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6" s="42" t="e">
        <f>(('Step 2 - Annual Cash Budget'!$E$8*$N6)*(('Step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6" s="42" t="e">
        <f>(('Step 2 - Annual Cash Budget'!$E$8*$N6)*(('Step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6" s="42" t="e">
        <f>(('Step 2 - Annual Cash Budget'!$E$8*$N6)*(('Step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6" s="42" t="e">
        <f>(('Step 2 - Annual Cash Budget'!$E$8*$N6)*(('Step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6" s="42" t="e">
        <f>(('Step 2 - Annual Cash Budget'!$E$8*$N6)*(('Step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6" s="42" t="e">
        <f>(('Step 2 - Annual Cash Budget'!$E$8*$N6)*(('Step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6" s="42" t="e">
        <f>(('Step 2 - Annual Cash Budget'!$E$8*$N6)*(('Step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6" s="24"/>
      <c r="Y6" s="24"/>
      <c r="Z6" s="24"/>
      <c r="AA6" s="24"/>
      <c r="AB6" s="24"/>
    </row>
    <row r="7" spans="1:28" customFormat="1" ht="30" customHeight="1" x14ac:dyDescent="0.35">
      <c r="A7" s="434"/>
      <c r="B7" s="33">
        <v>0</v>
      </c>
      <c r="C7" s="32" t="e">
        <f>ROUND(O17,-2)</f>
        <v>#DIV/0!</v>
      </c>
      <c r="D7" s="32" t="e">
        <f t="shared" si="0"/>
        <v>#DIV/0!</v>
      </c>
      <c r="E7" s="32" t="e">
        <f t="shared" si="0"/>
        <v>#DIV/0!</v>
      </c>
      <c r="F7" s="32" t="e">
        <f t="shared" si="0"/>
        <v>#DIV/0!</v>
      </c>
      <c r="G7" s="34">
        <f>'Step 2 - Annual Cash Budget'!K53</f>
        <v>0</v>
      </c>
      <c r="H7" s="32" t="e">
        <f t="shared" si="0"/>
        <v>#DIV/0!</v>
      </c>
      <c r="I7" s="32" t="e">
        <f t="shared" si="0"/>
        <v>#DIV/0!</v>
      </c>
      <c r="J7" s="32" t="e">
        <f t="shared" si="0"/>
        <v>#DIV/0!</v>
      </c>
      <c r="K7" s="32" t="e">
        <f t="shared" si="0"/>
        <v>#DIV/0!</v>
      </c>
      <c r="L7" s="40"/>
      <c r="M7" s="24"/>
      <c r="N7" s="43">
        <v>0</v>
      </c>
      <c r="O7" s="42" t="e">
        <f>(('Step 2 - Annual Cash Budget'!$E$8)*(('Step 2 - Annual Cash Budget'!$H$8)+('Step 3 - Sensitivity Table'!C4*'Step 2 - Annual Cash Budget'!$J$7)))+'Step 2 - Annual Cash Budget'!$K$9+'Step 2 - Annual Cash Budget'!$K$10+'Step 2 - Annual Cash Budget'!$K$11+'Step 2 - Annual Cash Budget'!$K$12+'Step 2 - Annual Cash Budget'!$K$13+'Step 2 - Annual Cash Budget'!$K$14+'Step 2 - Annual Cash Budget'!$K$16+'Step 2 - Annual Cash Budget'!$K$17</f>
        <v>#DIV/0!</v>
      </c>
      <c r="P7" s="42" t="e">
        <f>(('Step 2 - Annual Cash Budget'!$E$8)*(('Step 2 - Annual Cash Budget'!$H$8)+('Step 3 - Sensitivity Table'!D4*'Step 2 - Annual Cash Budget'!$J$7)))+'Step 2 - Annual Cash Budget'!$K$9+'Step 2 - Annual Cash Budget'!$K$10+'Step 2 - Annual Cash Budget'!$K$11+'Step 2 - Annual Cash Budget'!$K$12+'Step 2 - Annual Cash Budget'!$K$13+'Step 2 - Annual Cash Budget'!$K$14+'Step 2 - Annual Cash Budget'!$K$16+'Step 2 - Annual Cash Budget'!$K$17</f>
        <v>#DIV/0!</v>
      </c>
      <c r="Q7" s="42" t="e">
        <f>(('Step 2 - Annual Cash Budget'!$E$8)*(('Step 2 - Annual Cash Budget'!$H$8)+('Step 3 - Sensitivity Table'!E4*'Step 2 - Annual Cash Budget'!$J$7)))+'Step 2 - Annual Cash Budget'!$K$9+'Step 2 - Annual Cash Budget'!$K$10+'Step 2 - Annual Cash Budget'!$K$11+'Step 2 - Annual Cash Budget'!$K$12+'Step 2 - Annual Cash Budget'!$K$13+'Step 2 - Annual Cash Budget'!$K$14+'Step 2 - Annual Cash Budget'!$K$16+'Step 2 - Annual Cash Budget'!$K$17</f>
        <v>#DIV/0!</v>
      </c>
      <c r="R7" s="42" t="e">
        <f>(('Step 2 - Annual Cash Budget'!$E$8)*(('Step 2 - Annual Cash Budget'!$H$8)+('Step 3 - Sensitivity Table'!F4*'Step 2 - Annual Cash Budget'!$J$7)))+'Step 2 - Annual Cash Budget'!$K$9+'Step 2 - Annual Cash Budget'!$K$10+'Step 2 - Annual Cash Budget'!$K$11+'Step 2 - Annual Cash Budget'!$K$12+'Step 2 - Annual Cash Budget'!$K$13+'Step 2 - Annual Cash Budget'!$K$14+'Step 2 - Annual Cash Budget'!$K$16+'Step 2 - Annual Cash Budget'!$K$17</f>
        <v>#DIV/0!</v>
      </c>
      <c r="S7" s="42" t="e">
        <f>(('Step 2 - Annual Cash Budget'!$E$8)*(('Step 2 - Annual Cash Budget'!$H$8)+('Step 3 - Sensitivity Table'!G4*'Step 2 - Annual Cash Budget'!$J$7)))+'Step 2 - Annual Cash Budget'!$K$9+'Step 2 - Annual Cash Budget'!$K$10+'Step 2 - Annual Cash Budget'!$K$11+'Step 2 - Annual Cash Budget'!$K$12+'Step 2 - Annual Cash Budget'!$K$13+'Step 2 - Annual Cash Budget'!$K$14+'Step 2 - Annual Cash Budget'!$K$16+'Step 2 - Annual Cash Budget'!$K$17</f>
        <v>#DIV/0!</v>
      </c>
      <c r="T7" s="42" t="e">
        <f>(('Step 2 - Annual Cash Budget'!$E$8)*(('Step 2 - Annual Cash Budget'!$H$8)+('Step 3 - Sensitivity Table'!H4*'Step 2 - Annual Cash Budget'!$J$7)))+'Step 2 - Annual Cash Budget'!$K$9+'Step 2 - Annual Cash Budget'!$K$10+'Step 2 - Annual Cash Budget'!$K$11+'Step 2 - Annual Cash Budget'!$K$12+'Step 2 - Annual Cash Budget'!$K$13+'Step 2 - Annual Cash Budget'!$K$14+'Step 2 - Annual Cash Budget'!$K$16+'Step 2 - Annual Cash Budget'!$K$17</f>
        <v>#DIV/0!</v>
      </c>
      <c r="U7" s="42" t="e">
        <f>(('Step 2 - Annual Cash Budget'!$E$8)*(('Step 2 - Annual Cash Budget'!$H$8)+('Step 3 - Sensitivity Table'!I4*'Step 2 - Annual Cash Budget'!$J$7)))+'Step 2 - Annual Cash Budget'!$K$9+'Step 2 - Annual Cash Budget'!$K$10+'Step 2 - Annual Cash Budget'!$K$11+'Step 2 - Annual Cash Budget'!$K$12+'Step 2 - Annual Cash Budget'!$K$13+'Step 2 - Annual Cash Budget'!$K$14+'Step 2 - Annual Cash Budget'!$K$16+'Step 2 - Annual Cash Budget'!$K$17</f>
        <v>#DIV/0!</v>
      </c>
      <c r="V7" s="42" t="e">
        <f>(('Step 2 - Annual Cash Budget'!$E$8)*(('Step 2 - Annual Cash Budget'!$H$8)+('Step 3 - Sensitivity Table'!J4*'Step 2 - Annual Cash Budget'!$J$7)))+'Step 2 - Annual Cash Budget'!$K$9+'Step 2 - Annual Cash Budget'!$K$10+'Step 2 - Annual Cash Budget'!$K$11+'Step 2 - Annual Cash Budget'!$K$12+'Step 2 - Annual Cash Budget'!$K$13+'Step 2 - Annual Cash Budget'!$K$14+'Step 2 - Annual Cash Budget'!$K$16+'Step 2 - Annual Cash Budget'!$K$17</f>
        <v>#DIV/0!</v>
      </c>
      <c r="W7" s="42" t="e">
        <f>(('Step 2 - Annual Cash Budget'!$E$8)*(('Step 2 - Annual Cash Budget'!$H$8)+('Step 3 - Sensitivity Table'!K4*'Step 2 - Annual Cash Budget'!$J$7)))+'Step 2 - Annual Cash Budget'!$K$9+'Step 2 - Annual Cash Budget'!$K$10+'Step 2 - Annual Cash Budget'!$K$11+'Step 2 - Annual Cash Budget'!$K$12+'Step 2 - Annual Cash Budget'!$K$13+'Step 2 - Annual Cash Budget'!$K$14+'Step 2 - Annual Cash Budget'!$K$16+'Step 2 - Annual Cash Budget'!$K$17</f>
        <v>#DIV/0!</v>
      </c>
      <c r="X7" s="24"/>
      <c r="Y7" s="24"/>
      <c r="Z7" s="24"/>
      <c r="AA7" s="24"/>
      <c r="AB7" s="24"/>
    </row>
    <row r="8" spans="1:28" customFormat="1" ht="30" customHeight="1" x14ac:dyDescent="0.35">
      <c r="A8" s="434"/>
      <c r="B8" s="31">
        <v>-0.05</v>
      </c>
      <c r="C8" s="32" t="e">
        <f>ROUND(O18,-2)</f>
        <v>#DIV/0!</v>
      </c>
      <c r="D8" s="32" t="e">
        <f t="shared" si="0"/>
        <v>#DIV/0!</v>
      </c>
      <c r="E8" s="32" t="e">
        <f t="shared" si="0"/>
        <v>#DIV/0!</v>
      </c>
      <c r="F8" s="32" t="e">
        <f t="shared" si="0"/>
        <v>#DIV/0!</v>
      </c>
      <c r="G8" s="32" t="e">
        <f>ROUND(S18,-2)</f>
        <v>#DIV/0!</v>
      </c>
      <c r="H8" s="32" t="e">
        <f t="shared" si="0"/>
        <v>#DIV/0!</v>
      </c>
      <c r="I8" s="32" t="e">
        <f t="shared" si="0"/>
        <v>#DIV/0!</v>
      </c>
      <c r="J8" s="32" t="e">
        <f t="shared" si="0"/>
        <v>#DIV/0!</v>
      </c>
      <c r="K8" s="32" t="e">
        <f t="shared" si="0"/>
        <v>#DIV/0!</v>
      </c>
      <c r="L8" s="40"/>
      <c r="M8" s="24"/>
      <c r="N8" s="41">
        <v>0.95</v>
      </c>
      <c r="O8" s="42" t="e">
        <f>(('Step 2 - Annual Cash Budget'!$E$8*$N8)*(('Step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8" s="42" t="e">
        <f>(('Step 2 - Annual Cash Budget'!$E$8*$N8)*(('Step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8" s="42" t="e">
        <f>(('Step 2 - Annual Cash Budget'!$E$8*$N8)*(('Step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8" s="42" t="e">
        <f>(('Step 2 - Annual Cash Budget'!$E$8*$N8)*(('Step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8" s="42" t="e">
        <f>(('Step 2 - Annual Cash Budget'!$E$8*$N8)*(('Step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8" s="42" t="e">
        <f>(('Step 2 - Annual Cash Budget'!$E$8*$N8)*(('Step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8" s="42" t="e">
        <f>(('Step 2 - Annual Cash Budget'!$E$8*$N8)*(('Step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8" s="42" t="e">
        <f>(('Step 2 - Annual Cash Budget'!$E$8*$N8)*(('Step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8" s="42" t="e">
        <f>(('Step 2 - Annual Cash Budget'!$E$8*$N8)*(('Step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8" s="24"/>
      <c r="Y8" s="24"/>
      <c r="Z8" s="24"/>
      <c r="AA8" s="24"/>
      <c r="AB8" s="24"/>
    </row>
    <row r="9" spans="1:28" customFormat="1" ht="30" customHeight="1" x14ac:dyDescent="0.35">
      <c r="A9" s="434"/>
      <c r="B9" s="35">
        <v>-0.1</v>
      </c>
      <c r="C9" s="32" t="e">
        <f>ROUND(O19,-2)</f>
        <v>#DIV/0!</v>
      </c>
      <c r="D9" s="32" t="e">
        <f t="shared" si="0"/>
        <v>#DIV/0!</v>
      </c>
      <c r="E9" s="32" t="e">
        <f t="shared" si="0"/>
        <v>#DIV/0!</v>
      </c>
      <c r="F9" s="32" t="e">
        <f t="shared" si="0"/>
        <v>#DIV/0!</v>
      </c>
      <c r="G9" s="32" t="e">
        <f>ROUND(S19,-2)</f>
        <v>#DIV/0!</v>
      </c>
      <c r="H9" s="32" t="e">
        <f t="shared" si="0"/>
        <v>#DIV/0!</v>
      </c>
      <c r="I9" s="32" t="e">
        <f t="shared" si="0"/>
        <v>#DIV/0!</v>
      </c>
      <c r="J9" s="32" t="e">
        <f t="shared" si="0"/>
        <v>#DIV/0!</v>
      </c>
      <c r="K9" s="32" t="e">
        <f t="shared" si="0"/>
        <v>#DIV/0!</v>
      </c>
      <c r="L9" s="40"/>
      <c r="M9" s="24"/>
      <c r="N9" s="41">
        <v>0.9</v>
      </c>
      <c r="O9" s="42" t="e">
        <f>(('Step 2 - Annual Cash Budget'!$E$8*$N9)*(('Step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9" s="42" t="e">
        <f>(('Step 2 - Annual Cash Budget'!$E$8*$N9)*(('Step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9" s="42" t="e">
        <f>(('Step 2 - Annual Cash Budget'!$E$8*$N9)*(('Step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9" s="42" t="e">
        <f>(('Step 2 - Annual Cash Budget'!$E$8*$N9)*(('Step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9" s="42" t="e">
        <f>(('Step 2 - Annual Cash Budget'!$E$8*$N9)*(('Step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9" s="42" t="e">
        <f>(('Step 2 - Annual Cash Budget'!$E$8*$N9)*(('Step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9" s="42" t="e">
        <f>(('Step 2 - Annual Cash Budget'!$E$8*$N9)*(('Step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9" s="42" t="e">
        <f>(('Step 2 - Annual Cash Budget'!$E$8*$N9)*(('Step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9" s="42" t="e">
        <f>(('Step 2 - Annual Cash Budget'!$E$8*$N9)*(('Step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9" s="24"/>
      <c r="Y9" s="24"/>
      <c r="Z9" s="24"/>
      <c r="AA9" s="24"/>
      <c r="AB9" s="24"/>
    </row>
    <row r="10" spans="1:28" customFormat="1" x14ac:dyDescent="0.35">
      <c r="A10" s="24"/>
      <c r="B10" s="24"/>
      <c r="C10" s="24"/>
      <c r="D10" s="24"/>
      <c r="E10" s="24"/>
      <c r="F10" s="24"/>
      <c r="G10" s="24"/>
      <c r="H10" s="24"/>
      <c r="I10" s="24"/>
      <c r="J10" s="24"/>
      <c r="K10" s="24"/>
      <c r="L10" s="24"/>
      <c r="M10" s="24"/>
      <c r="N10" s="38"/>
      <c r="O10" s="38"/>
      <c r="P10" s="38"/>
      <c r="Q10" s="38"/>
      <c r="R10" s="38"/>
      <c r="S10" s="38"/>
      <c r="T10" s="38"/>
      <c r="U10" s="38"/>
      <c r="V10" s="38"/>
      <c r="W10" s="38"/>
      <c r="X10" s="24"/>
      <c r="Y10" s="24"/>
      <c r="Z10" s="24"/>
      <c r="AA10" s="24"/>
      <c r="AB10" s="24"/>
    </row>
    <row r="11" spans="1:28" customFormat="1" x14ac:dyDescent="0.35">
      <c r="A11" s="24"/>
      <c r="B11" s="24"/>
      <c r="C11" s="24"/>
      <c r="D11" s="24"/>
      <c r="E11" s="24"/>
      <c r="F11" s="24"/>
      <c r="G11" s="24"/>
      <c r="H11" s="24"/>
      <c r="I11" s="24"/>
      <c r="J11" s="24"/>
      <c r="K11" s="24"/>
      <c r="L11" s="24"/>
      <c r="M11" s="24"/>
      <c r="N11" s="38" t="s">
        <v>143</v>
      </c>
      <c r="O11" s="42">
        <f>'Step 2 - Annual Cash Budget'!K51</f>
        <v>0</v>
      </c>
      <c r="P11" s="38"/>
      <c r="Q11" s="38"/>
      <c r="R11" s="38"/>
      <c r="S11" s="38"/>
      <c r="T11" s="38"/>
      <c r="U11" s="38"/>
      <c r="V11" s="38"/>
      <c r="W11" s="38"/>
      <c r="X11" s="24"/>
      <c r="Y11" s="24"/>
      <c r="Z11" s="24"/>
      <c r="AA11" s="24"/>
      <c r="AB11" s="24"/>
    </row>
    <row r="12" spans="1:28" customFormat="1" x14ac:dyDescent="0.35">
      <c r="B12" s="36" t="s">
        <v>144</v>
      </c>
      <c r="C12" s="24"/>
      <c r="D12" s="24"/>
      <c r="E12" s="24"/>
      <c r="F12" s="24"/>
      <c r="G12" s="24"/>
      <c r="H12" s="24"/>
      <c r="I12" s="24"/>
      <c r="J12" s="24"/>
      <c r="K12" s="24"/>
      <c r="L12" s="24"/>
      <c r="M12" s="24"/>
      <c r="N12" s="38"/>
      <c r="O12" s="38"/>
      <c r="P12" s="38"/>
      <c r="Q12" s="38"/>
      <c r="R12" s="38"/>
      <c r="S12" s="38"/>
      <c r="T12" s="38"/>
      <c r="U12" s="38"/>
      <c r="V12" s="38"/>
      <c r="W12" s="38"/>
      <c r="X12" s="24"/>
      <c r="Y12" s="24"/>
      <c r="Z12" s="24"/>
      <c r="AA12" s="24"/>
      <c r="AB12" s="24"/>
    </row>
    <row r="13" spans="1:28" customFormat="1" x14ac:dyDescent="0.35">
      <c r="A13" s="24"/>
      <c r="B13" s="24"/>
      <c r="C13" s="24"/>
      <c r="D13" s="24"/>
      <c r="E13" s="24"/>
      <c r="F13" s="24"/>
      <c r="G13" s="24"/>
      <c r="H13" s="24"/>
      <c r="I13" s="24"/>
      <c r="J13" s="24"/>
      <c r="K13" s="24"/>
      <c r="L13" s="24"/>
      <c r="M13" s="24"/>
      <c r="N13" s="38" t="s">
        <v>145</v>
      </c>
      <c r="O13" s="38"/>
      <c r="P13" s="38"/>
      <c r="Q13" s="38"/>
      <c r="R13" s="38"/>
      <c r="S13" s="38"/>
      <c r="T13" s="38"/>
      <c r="U13" s="38"/>
      <c r="V13" s="38"/>
      <c r="W13" s="38"/>
      <c r="X13" s="24"/>
      <c r="Y13" s="24"/>
      <c r="Z13" s="24"/>
      <c r="AA13" s="24"/>
      <c r="AB13" s="24"/>
    </row>
    <row r="14" spans="1:28" customFormat="1" ht="15" customHeight="1" x14ac:dyDescent="0.35">
      <c r="A14" s="24"/>
      <c r="B14" s="24"/>
      <c r="C14" s="24"/>
      <c r="D14" s="24"/>
      <c r="E14" s="24"/>
      <c r="F14" s="24"/>
      <c r="G14" s="24"/>
      <c r="H14" s="24"/>
      <c r="I14" s="24"/>
      <c r="J14" s="24"/>
      <c r="K14" s="24"/>
      <c r="L14" s="24"/>
      <c r="M14" s="24"/>
      <c r="N14" s="38"/>
      <c r="O14" s="39">
        <v>-2</v>
      </c>
      <c r="P14" s="39">
        <v>-1.5</v>
      </c>
      <c r="Q14" s="39">
        <v>-1</v>
      </c>
      <c r="R14" s="39">
        <v>-0.5</v>
      </c>
      <c r="S14" s="39">
        <v>0</v>
      </c>
      <c r="T14" s="39">
        <v>0.5</v>
      </c>
      <c r="U14" s="39">
        <v>1</v>
      </c>
      <c r="V14" s="39">
        <v>1.5</v>
      </c>
      <c r="W14" s="39">
        <v>2</v>
      </c>
      <c r="X14" s="24"/>
      <c r="Y14" s="24"/>
      <c r="Z14" s="24"/>
      <c r="AA14" s="24"/>
      <c r="AB14" s="24"/>
    </row>
    <row r="15" spans="1:28" customFormat="1" ht="30" customHeight="1" x14ac:dyDescent="0.35">
      <c r="A15" s="25"/>
      <c r="B15" s="25"/>
      <c r="C15" s="433" t="s">
        <v>140</v>
      </c>
      <c r="D15" s="433"/>
      <c r="E15" s="433"/>
      <c r="F15" s="433"/>
      <c r="G15" s="433"/>
      <c r="H15" s="433"/>
      <c r="I15" s="433"/>
      <c r="J15" s="433"/>
      <c r="K15" s="433"/>
      <c r="L15" s="24"/>
      <c r="M15" s="24"/>
      <c r="N15" s="41">
        <v>0.1</v>
      </c>
      <c r="O15" s="44" t="e">
        <f>O5-$O$11</f>
        <v>#DIV/0!</v>
      </c>
      <c r="P15" s="44" t="e">
        <f t="shared" ref="P15:W15" si="1">P5-$O$11</f>
        <v>#DIV/0!</v>
      </c>
      <c r="Q15" s="44" t="e">
        <f t="shared" si="1"/>
        <v>#DIV/0!</v>
      </c>
      <c r="R15" s="44" t="e">
        <f t="shared" si="1"/>
        <v>#DIV/0!</v>
      </c>
      <c r="S15" s="44" t="e">
        <f t="shared" si="1"/>
        <v>#DIV/0!</v>
      </c>
      <c r="T15" s="44" t="e">
        <f t="shared" si="1"/>
        <v>#DIV/0!</v>
      </c>
      <c r="U15" s="44" t="e">
        <f t="shared" si="1"/>
        <v>#DIV/0!</v>
      </c>
      <c r="V15" s="44" t="e">
        <f t="shared" si="1"/>
        <v>#DIV/0!</v>
      </c>
      <c r="W15" s="44" t="e">
        <f t="shared" si="1"/>
        <v>#DIV/0!</v>
      </c>
      <c r="X15" s="24"/>
      <c r="Y15" s="24"/>
      <c r="Z15" s="24"/>
      <c r="AA15" s="24"/>
      <c r="AB15" s="24"/>
    </row>
    <row r="16" spans="1:28" customFormat="1" ht="30" customHeight="1" x14ac:dyDescent="0.35">
      <c r="A16" s="1"/>
      <c r="B16" s="26"/>
      <c r="C16" s="27">
        <v>-2</v>
      </c>
      <c r="D16" s="27">
        <v>-1.5</v>
      </c>
      <c r="E16" s="28">
        <v>-1</v>
      </c>
      <c r="F16" s="27">
        <v>-0.5</v>
      </c>
      <c r="G16" s="29">
        <v>0</v>
      </c>
      <c r="H16" s="30">
        <v>0.5</v>
      </c>
      <c r="I16" s="30">
        <v>1</v>
      </c>
      <c r="J16" s="30">
        <v>1.5</v>
      </c>
      <c r="K16" s="30">
        <v>2</v>
      </c>
      <c r="L16" s="24"/>
      <c r="M16" s="24"/>
      <c r="N16" s="41">
        <v>0.05</v>
      </c>
      <c r="O16" s="44" t="e">
        <f t="shared" ref="O16:W19" si="2">O6-$O$11</f>
        <v>#DIV/0!</v>
      </c>
      <c r="P16" s="44" t="e">
        <f t="shared" si="2"/>
        <v>#DIV/0!</v>
      </c>
      <c r="Q16" s="44" t="e">
        <f t="shared" si="2"/>
        <v>#DIV/0!</v>
      </c>
      <c r="R16" s="44" t="e">
        <f t="shared" si="2"/>
        <v>#DIV/0!</v>
      </c>
      <c r="S16" s="44" t="e">
        <f t="shared" si="2"/>
        <v>#DIV/0!</v>
      </c>
      <c r="T16" s="44" t="e">
        <f t="shared" si="2"/>
        <v>#DIV/0!</v>
      </c>
      <c r="U16" s="44" t="e">
        <f t="shared" si="2"/>
        <v>#DIV/0!</v>
      </c>
      <c r="V16" s="44" t="e">
        <f t="shared" si="2"/>
        <v>#DIV/0!</v>
      </c>
      <c r="W16" s="44" t="e">
        <f t="shared" si="2"/>
        <v>#DIV/0!</v>
      </c>
      <c r="X16" s="24"/>
      <c r="Y16" s="24"/>
      <c r="Z16" s="24"/>
      <c r="AA16" s="24"/>
      <c r="AB16" s="24"/>
    </row>
    <row r="17" spans="1:28" customFormat="1" ht="30" customHeight="1" x14ac:dyDescent="0.35">
      <c r="A17" s="435" t="s">
        <v>146</v>
      </c>
      <c r="B17" s="31">
        <v>-0.1</v>
      </c>
      <c r="C17" s="32" t="e">
        <f>ROUND(O44,-2)</f>
        <v>#DIV/0!</v>
      </c>
      <c r="D17" s="32" t="e">
        <f t="shared" ref="D17:K21" si="3">ROUND(P44,-2)</f>
        <v>#DIV/0!</v>
      </c>
      <c r="E17" s="32" t="e">
        <f t="shared" si="3"/>
        <v>#DIV/0!</v>
      </c>
      <c r="F17" s="32" t="e">
        <f t="shared" si="3"/>
        <v>#DIV/0!</v>
      </c>
      <c r="G17" s="32" t="e">
        <f t="shared" si="3"/>
        <v>#DIV/0!</v>
      </c>
      <c r="H17" s="32" t="e">
        <f t="shared" si="3"/>
        <v>#DIV/0!</v>
      </c>
      <c r="I17" s="32" t="e">
        <f t="shared" si="3"/>
        <v>#DIV/0!</v>
      </c>
      <c r="J17" s="32" t="e">
        <f t="shared" si="3"/>
        <v>#DIV/0!</v>
      </c>
      <c r="K17" s="32" t="e">
        <f t="shared" si="3"/>
        <v>#DIV/0!</v>
      </c>
      <c r="L17" s="24"/>
      <c r="M17" s="24"/>
      <c r="N17" s="43">
        <v>0</v>
      </c>
      <c r="O17" s="44" t="e">
        <f t="shared" si="2"/>
        <v>#DIV/0!</v>
      </c>
      <c r="P17" s="44" t="e">
        <f t="shared" si="2"/>
        <v>#DIV/0!</v>
      </c>
      <c r="Q17" s="44" t="e">
        <f t="shared" si="2"/>
        <v>#DIV/0!</v>
      </c>
      <c r="R17" s="44" t="e">
        <f t="shared" si="2"/>
        <v>#DIV/0!</v>
      </c>
      <c r="S17" s="44" t="e">
        <f t="shared" si="2"/>
        <v>#DIV/0!</v>
      </c>
      <c r="T17" s="44" t="e">
        <f t="shared" si="2"/>
        <v>#DIV/0!</v>
      </c>
      <c r="U17" s="44" t="e">
        <f t="shared" si="2"/>
        <v>#DIV/0!</v>
      </c>
      <c r="V17" s="44" t="e">
        <f t="shared" si="2"/>
        <v>#DIV/0!</v>
      </c>
      <c r="W17" s="44" t="e">
        <f t="shared" si="2"/>
        <v>#DIV/0!</v>
      </c>
      <c r="X17" s="24"/>
      <c r="Y17" s="24"/>
      <c r="Z17" s="24"/>
      <c r="AA17" s="24"/>
      <c r="AB17" s="24"/>
    </row>
    <row r="18" spans="1:28" customFormat="1" ht="30" customHeight="1" x14ac:dyDescent="0.35">
      <c r="A18" s="435"/>
      <c r="B18" s="31">
        <v>-0.05</v>
      </c>
      <c r="C18" s="32" t="e">
        <f>ROUND(O45,-2)</f>
        <v>#DIV/0!</v>
      </c>
      <c r="D18" s="32" t="e">
        <f t="shared" si="3"/>
        <v>#DIV/0!</v>
      </c>
      <c r="E18" s="32" t="e">
        <f t="shared" si="3"/>
        <v>#DIV/0!</v>
      </c>
      <c r="F18" s="32" t="e">
        <f t="shared" si="3"/>
        <v>#DIV/0!</v>
      </c>
      <c r="G18" s="32" t="e">
        <f t="shared" si="3"/>
        <v>#DIV/0!</v>
      </c>
      <c r="H18" s="32" t="e">
        <f t="shared" si="3"/>
        <v>#DIV/0!</v>
      </c>
      <c r="I18" s="32" t="e">
        <f t="shared" si="3"/>
        <v>#DIV/0!</v>
      </c>
      <c r="J18" s="32" t="e">
        <f t="shared" si="3"/>
        <v>#DIV/0!</v>
      </c>
      <c r="K18" s="32" t="e">
        <f t="shared" si="3"/>
        <v>#DIV/0!</v>
      </c>
      <c r="L18" s="24"/>
      <c r="M18" s="24"/>
      <c r="N18" s="41">
        <v>-0.05</v>
      </c>
      <c r="O18" s="44" t="e">
        <f t="shared" si="2"/>
        <v>#DIV/0!</v>
      </c>
      <c r="P18" s="44" t="e">
        <f t="shared" si="2"/>
        <v>#DIV/0!</v>
      </c>
      <c r="Q18" s="44" t="e">
        <f t="shared" si="2"/>
        <v>#DIV/0!</v>
      </c>
      <c r="R18" s="44" t="e">
        <f t="shared" si="2"/>
        <v>#DIV/0!</v>
      </c>
      <c r="S18" s="44" t="e">
        <f t="shared" si="2"/>
        <v>#DIV/0!</v>
      </c>
      <c r="T18" s="44" t="e">
        <f t="shared" si="2"/>
        <v>#DIV/0!</v>
      </c>
      <c r="U18" s="44" t="e">
        <f t="shared" si="2"/>
        <v>#DIV/0!</v>
      </c>
      <c r="V18" s="44" t="e">
        <f t="shared" si="2"/>
        <v>#DIV/0!</v>
      </c>
      <c r="W18" s="44" t="e">
        <f t="shared" si="2"/>
        <v>#DIV/0!</v>
      </c>
      <c r="X18" s="24"/>
      <c r="Y18" s="24"/>
      <c r="Z18" s="24"/>
      <c r="AA18" s="24"/>
      <c r="AB18" s="24"/>
    </row>
    <row r="19" spans="1:28" customFormat="1" ht="30" customHeight="1" x14ac:dyDescent="0.35">
      <c r="A19" s="435"/>
      <c r="B19" s="33">
        <v>0</v>
      </c>
      <c r="C19" s="32" t="e">
        <f>ROUND(O46,-2)</f>
        <v>#DIV/0!</v>
      </c>
      <c r="D19" s="32" t="e">
        <f t="shared" si="3"/>
        <v>#DIV/0!</v>
      </c>
      <c r="E19" s="32" t="e">
        <f t="shared" si="3"/>
        <v>#DIV/0!</v>
      </c>
      <c r="F19" s="32" t="e">
        <f t="shared" si="3"/>
        <v>#DIV/0!</v>
      </c>
      <c r="G19" s="34">
        <f>'Step 2 - Annual Cash Budget'!K53</f>
        <v>0</v>
      </c>
      <c r="H19" s="32" t="e">
        <f t="shared" si="3"/>
        <v>#DIV/0!</v>
      </c>
      <c r="I19" s="32" t="e">
        <f t="shared" si="3"/>
        <v>#DIV/0!</v>
      </c>
      <c r="J19" s="32" t="e">
        <f t="shared" si="3"/>
        <v>#DIV/0!</v>
      </c>
      <c r="K19" s="32" t="e">
        <f t="shared" si="3"/>
        <v>#DIV/0!</v>
      </c>
      <c r="L19" s="24"/>
      <c r="M19" s="24"/>
      <c r="N19" s="41">
        <v>-0.1</v>
      </c>
      <c r="O19" s="44" t="e">
        <f t="shared" si="2"/>
        <v>#DIV/0!</v>
      </c>
      <c r="P19" s="44" t="e">
        <f t="shared" si="2"/>
        <v>#DIV/0!</v>
      </c>
      <c r="Q19" s="44" t="e">
        <f t="shared" si="2"/>
        <v>#DIV/0!</v>
      </c>
      <c r="R19" s="44" t="e">
        <f t="shared" si="2"/>
        <v>#DIV/0!</v>
      </c>
      <c r="S19" s="44" t="e">
        <f t="shared" si="2"/>
        <v>#DIV/0!</v>
      </c>
      <c r="T19" s="44" t="e">
        <f t="shared" si="2"/>
        <v>#DIV/0!</v>
      </c>
      <c r="U19" s="44" t="e">
        <f t="shared" si="2"/>
        <v>#DIV/0!</v>
      </c>
      <c r="V19" s="44" t="e">
        <f t="shared" si="2"/>
        <v>#DIV/0!</v>
      </c>
      <c r="W19" s="44" t="e">
        <f t="shared" si="2"/>
        <v>#DIV/0!</v>
      </c>
      <c r="X19" s="24"/>
      <c r="Y19" s="24"/>
      <c r="Z19" s="24"/>
      <c r="AA19" s="24"/>
      <c r="AB19" s="24"/>
    </row>
    <row r="20" spans="1:28" customFormat="1" ht="30" customHeight="1" x14ac:dyDescent="0.35">
      <c r="A20" s="435"/>
      <c r="B20" s="31">
        <v>0.05</v>
      </c>
      <c r="C20" s="32" t="e">
        <f>ROUND(O47,-2)</f>
        <v>#DIV/0!</v>
      </c>
      <c r="D20" s="32" t="e">
        <f t="shared" si="3"/>
        <v>#DIV/0!</v>
      </c>
      <c r="E20" s="32" t="e">
        <f t="shared" si="3"/>
        <v>#DIV/0!</v>
      </c>
      <c r="F20" s="32" t="e">
        <f t="shared" si="3"/>
        <v>#DIV/0!</v>
      </c>
      <c r="G20" s="32" t="e">
        <f>ROUND(S47,-2)</f>
        <v>#DIV/0!</v>
      </c>
      <c r="H20" s="32" t="e">
        <f t="shared" si="3"/>
        <v>#DIV/0!</v>
      </c>
      <c r="I20" s="32" t="e">
        <f t="shared" si="3"/>
        <v>#DIV/0!</v>
      </c>
      <c r="J20" s="32" t="e">
        <f t="shared" si="3"/>
        <v>#DIV/0!</v>
      </c>
      <c r="K20" s="32" t="e">
        <f t="shared" si="3"/>
        <v>#DIV/0!</v>
      </c>
      <c r="L20" s="24"/>
      <c r="M20" s="24"/>
      <c r="N20" s="38"/>
      <c r="O20" s="24"/>
      <c r="P20" s="24"/>
      <c r="Q20" s="24"/>
      <c r="R20" s="24"/>
      <c r="S20" s="24"/>
      <c r="T20" s="24"/>
      <c r="U20" s="24"/>
      <c r="V20" s="24"/>
      <c r="W20" s="24"/>
      <c r="X20" s="24"/>
      <c r="Y20" s="24"/>
      <c r="Z20" s="24"/>
      <c r="AA20" s="24"/>
      <c r="AB20" s="24"/>
    </row>
    <row r="21" spans="1:28" customFormat="1" ht="30" customHeight="1" x14ac:dyDescent="0.35">
      <c r="A21" s="435"/>
      <c r="B21" s="35">
        <v>0.1</v>
      </c>
      <c r="C21" s="32" t="e">
        <f>ROUND(O48,-2)</f>
        <v>#DIV/0!</v>
      </c>
      <c r="D21" s="32" t="e">
        <f t="shared" si="3"/>
        <v>#DIV/0!</v>
      </c>
      <c r="E21" s="32" t="e">
        <f t="shared" si="3"/>
        <v>#DIV/0!</v>
      </c>
      <c r="F21" s="32" t="e">
        <f t="shared" si="3"/>
        <v>#DIV/0!</v>
      </c>
      <c r="G21" s="32" t="e">
        <f>ROUND(S48,-2)</f>
        <v>#DIV/0!</v>
      </c>
      <c r="H21" s="32" t="e">
        <f t="shared" si="3"/>
        <v>#DIV/0!</v>
      </c>
      <c r="I21" s="32" t="e">
        <f t="shared" si="3"/>
        <v>#DIV/0!</v>
      </c>
      <c r="J21" s="32" t="e">
        <f t="shared" si="3"/>
        <v>#DIV/0!</v>
      </c>
      <c r="K21" s="32" t="e">
        <f t="shared" si="3"/>
        <v>#DIV/0!</v>
      </c>
      <c r="L21" s="24"/>
      <c r="M21" s="24"/>
      <c r="N21" s="24"/>
      <c r="O21" s="24"/>
      <c r="P21" s="24"/>
      <c r="Q21" s="24"/>
      <c r="R21" s="24"/>
      <c r="S21" s="24"/>
      <c r="T21" s="24"/>
      <c r="U21" s="24"/>
      <c r="V21" s="24"/>
      <c r="W21" s="24"/>
      <c r="X21" s="24"/>
      <c r="Y21" s="24"/>
      <c r="Z21" s="24"/>
      <c r="AA21" s="24"/>
      <c r="AB21" s="24"/>
    </row>
    <row r="22" spans="1:28" customFormat="1" ht="15" customHeight="1" x14ac:dyDescent="0.3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customFormat="1" ht="15" customHeight="1" x14ac:dyDescent="0.3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customFormat="1" x14ac:dyDescent="0.35">
      <c r="B24" s="36" t="s">
        <v>147</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customFormat="1" x14ac:dyDescent="0.35">
      <c r="A25" s="24"/>
      <c r="B25" s="24"/>
      <c r="C25" s="24"/>
      <c r="D25" s="24"/>
      <c r="E25" s="24"/>
      <c r="F25" s="24"/>
      <c r="G25" s="24"/>
      <c r="H25" s="24"/>
      <c r="I25" s="24"/>
      <c r="J25" s="24"/>
      <c r="K25" s="24"/>
      <c r="L25" s="24"/>
      <c r="M25" s="24"/>
      <c r="N25" s="37" t="s">
        <v>148</v>
      </c>
      <c r="O25" s="24"/>
      <c r="P25" s="24"/>
      <c r="Q25" s="24"/>
      <c r="R25" s="24"/>
      <c r="S25" s="24"/>
      <c r="T25" s="24"/>
      <c r="U25" s="24"/>
      <c r="V25" s="24"/>
      <c r="W25" s="24"/>
      <c r="X25" s="24"/>
      <c r="Y25" s="24"/>
      <c r="Z25" s="24"/>
      <c r="AA25" s="24"/>
      <c r="AB25" s="24"/>
    </row>
    <row r="26" spans="1:28" customFormat="1" ht="50.25" customHeight="1" x14ac:dyDescent="0.35">
      <c r="A26" s="432"/>
      <c r="B26" s="432"/>
      <c r="C26" s="432"/>
      <c r="D26" s="432"/>
      <c r="E26" s="432"/>
      <c r="F26" s="432"/>
      <c r="G26" s="432"/>
      <c r="H26" s="432"/>
      <c r="I26" s="432"/>
      <c r="J26" s="432"/>
      <c r="K26" s="432"/>
      <c r="L26" s="24"/>
      <c r="M26" s="24"/>
      <c r="N26" s="24"/>
      <c r="O26" s="39">
        <v>-2</v>
      </c>
      <c r="P26" s="39">
        <v>-1.5</v>
      </c>
      <c r="Q26" s="39">
        <v>-1</v>
      </c>
      <c r="R26" s="39">
        <v>-0.5</v>
      </c>
      <c r="S26" s="39">
        <v>0</v>
      </c>
      <c r="T26" s="39">
        <v>0.5</v>
      </c>
      <c r="U26" s="39">
        <v>1</v>
      </c>
      <c r="V26" s="39">
        <v>1.5</v>
      </c>
      <c r="W26" s="39">
        <v>2</v>
      </c>
      <c r="X26" s="24"/>
      <c r="Y26" s="24"/>
      <c r="Z26" s="24"/>
      <c r="AA26" s="24"/>
      <c r="AB26" s="24"/>
    </row>
    <row r="27" spans="1:28" x14ac:dyDescent="0.35">
      <c r="N27" s="41">
        <v>-0.1</v>
      </c>
      <c r="O27" s="44" t="e">
        <f>('Step 2 - Annual Cash Budget'!$E$8*('Step 2 - Annual Cash Budget'!$H$8+('Step 3 - Sensitivity Table'!C$16*'Step 2 - Annual Cash Budget'!$J$7))+SUM('Step 2 - Annual Cash Budget'!$K$9:$S$14)+SUM('Step 2 - Annual Cash Budget'!$K$16:$S$17))</f>
        <v>#DIV/0!</v>
      </c>
      <c r="P27" s="44" t="e">
        <f>('Step 2 - Annual Cash Budget'!$E$8*('Step 2 - Annual Cash Budget'!$H$8+('Step 3 - Sensitivity Table'!D$16*'Step 2 - Annual Cash Budget'!$J$7))+SUM('Step 2 - Annual Cash Budget'!$K$9:$S$14)+SUM('Step 2 - Annual Cash Budget'!$K$16:$S$17))</f>
        <v>#DIV/0!</v>
      </c>
      <c r="Q27" s="44" t="e">
        <f>('Step 2 - Annual Cash Budget'!$E$8*('Step 2 - Annual Cash Budget'!$H$8+('Step 3 - Sensitivity Table'!E$16*'Step 2 - Annual Cash Budget'!$J$7))+SUM('Step 2 - Annual Cash Budget'!$K$9:$S$14)+SUM('Step 2 - Annual Cash Budget'!$K$16:$S$17))</f>
        <v>#DIV/0!</v>
      </c>
      <c r="R27" s="44" t="e">
        <f>('Step 2 - Annual Cash Budget'!$E$8*('Step 2 - Annual Cash Budget'!$H$8+('Step 3 - Sensitivity Table'!F$16*'Step 2 - Annual Cash Budget'!$J$7))+SUM('Step 2 - Annual Cash Budget'!$K$9:$S$14)+SUM('Step 2 - Annual Cash Budget'!$K$16:$S$17))</f>
        <v>#DIV/0!</v>
      </c>
      <c r="S27" s="44" t="e">
        <f>('Step 2 - Annual Cash Budget'!$E$8*('Step 2 - Annual Cash Budget'!$H$8+('Step 3 - Sensitivity Table'!G$16*'Step 2 - Annual Cash Budget'!$J$7))+SUM('Step 2 - Annual Cash Budget'!$K$9:$S$14)+SUM('Step 2 - Annual Cash Budget'!$K$16:$S$17))</f>
        <v>#DIV/0!</v>
      </c>
      <c r="T27" s="44" t="e">
        <f>('Step 2 - Annual Cash Budget'!$E$8*('Step 2 - Annual Cash Budget'!$H$8+('Step 3 - Sensitivity Table'!H$16*'Step 2 - Annual Cash Budget'!$J$7))+SUM('Step 2 - Annual Cash Budget'!$K$9:$S$14)+SUM('Step 2 - Annual Cash Budget'!$K$16:$S$17))</f>
        <v>#DIV/0!</v>
      </c>
      <c r="U27" s="44" t="e">
        <f>('Step 2 - Annual Cash Budget'!$E$8*('Step 2 - Annual Cash Budget'!$H$8+('Step 3 - Sensitivity Table'!I$16*'Step 2 - Annual Cash Budget'!$J$7))+SUM('Step 2 - Annual Cash Budget'!$K$9:$S$14)+SUM('Step 2 - Annual Cash Budget'!$K$16:$S$17))</f>
        <v>#DIV/0!</v>
      </c>
      <c r="V27" s="44" t="e">
        <f>('Step 2 - Annual Cash Budget'!$E$8*('Step 2 - Annual Cash Budget'!$H$8+('Step 3 - Sensitivity Table'!J$16*'Step 2 - Annual Cash Budget'!$J$7))+SUM('Step 2 - Annual Cash Budget'!$K$9:$S$14)+SUM('Step 2 - Annual Cash Budget'!$K$16:$S$17))</f>
        <v>#DIV/0!</v>
      </c>
      <c r="W27" s="44" t="e">
        <f>('Step 2 - Annual Cash Budget'!$E$8*('Step 2 - Annual Cash Budget'!$H$8+('Step 3 - Sensitivity Table'!K$16*'Step 2 - Annual Cash Budget'!$J$7))+SUM('Step 2 - Annual Cash Budget'!$K$9:$S$14)+SUM('Step 2 - Annual Cash Budget'!$K$16:$S$17))</f>
        <v>#DIV/0!</v>
      </c>
    </row>
    <row r="28" spans="1:28" x14ac:dyDescent="0.35">
      <c r="N28" s="41">
        <v>-0.05</v>
      </c>
      <c r="O28" s="44" t="e">
        <f>('Step 2 - Annual Cash Budget'!$E$8*('Step 2 - Annual Cash Budget'!$H$8+('Step 3 - Sensitivity Table'!C$16*'Step 2 - Annual Cash Budget'!$J$7))+SUM('Step 2 - Annual Cash Budget'!$K$9:$S$14)+SUM('Step 2 - Annual Cash Budget'!$K$16:$S$17))</f>
        <v>#DIV/0!</v>
      </c>
      <c r="P28" s="44" t="e">
        <f>('Step 2 - Annual Cash Budget'!$E$8*('Step 2 - Annual Cash Budget'!$H$8+('Step 3 - Sensitivity Table'!D$16*'Step 2 - Annual Cash Budget'!$J$7))+SUM('Step 2 - Annual Cash Budget'!$K$9:$S$14)+SUM('Step 2 - Annual Cash Budget'!$K$16:$S$17))</f>
        <v>#DIV/0!</v>
      </c>
      <c r="Q28" s="44" t="e">
        <f>('Step 2 - Annual Cash Budget'!$E$8*('Step 2 - Annual Cash Budget'!$H$8+('Step 3 - Sensitivity Table'!E$16*'Step 2 - Annual Cash Budget'!$J$7))+SUM('Step 2 - Annual Cash Budget'!$K$9:$S$14)+SUM('Step 2 - Annual Cash Budget'!$K$16:$S$17))</f>
        <v>#DIV/0!</v>
      </c>
      <c r="R28" s="44" t="e">
        <f>('Step 2 - Annual Cash Budget'!$E$8*('Step 2 - Annual Cash Budget'!$H$8+('Step 3 - Sensitivity Table'!F$16*'Step 2 - Annual Cash Budget'!$J$7))+SUM('Step 2 - Annual Cash Budget'!$K$9:$S$14)+SUM('Step 2 - Annual Cash Budget'!$K$16:$S$17))</f>
        <v>#DIV/0!</v>
      </c>
      <c r="S28" s="44" t="e">
        <f>('Step 2 - Annual Cash Budget'!$E$8*('Step 2 - Annual Cash Budget'!$H$8+('Step 3 - Sensitivity Table'!G$16*'Step 2 - Annual Cash Budget'!$J$7))+SUM('Step 2 - Annual Cash Budget'!$K$9:$S$14)+SUM('Step 2 - Annual Cash Budget'!$K$16:$S$17))</f>
        <v>#DIV/0!</v>
      </c>
      <c r="T28" s="44" t="e">
        <f>('Step 2 - Annual Cash Budget'!$E$8*('Step 2 - Annual Cash Budget'!$H$8+('Step 3 - Sensitivity Table'!H$16*'Step 2 - Annual Cash Budget'!$J$7))+SUM('Step 2 - Annual Cash Budget'!$K$9:$S$14)+SUM('Step 2 - Annual Cash Budget'!$K$16:$S$17))</f>
        <v>#DIV/0!</v>
      </c>
      <c r="U28" s="44" t="e">
        <f>('Step 2 - Annual Cash Budget'!$E$8*('Step 2 - Annual Cash Budget'!$H$8+('Step 3 - Sensitivity Table'!I$16*'Step 2 - Annual Cash Budget'!$J$7))+SUM('Step 2 - Annual Cash Budget'!$K$9:$S$14)+SUM('Step 2 - Annual Cash Budget'!$K$16:$S$17))</f>
        <v>#DIV/0!</v>
      </c>
      <c r="V28" s="44" t="e">
        <f>('Step 2 - Annual Cash Budget'!$E$8*('Step 2 - Annual Cash Budget'!$H$8+('Step 3 - Sensitivity Table'!J$16*'Step 2 - Annual Cash Budget'!$J$7))+SUM('Step 2 - Annual Cash Budget'!$K$9:$S$14)+SUM('Step 2 - Annual Cash Budget'!$K$16:$S$17))</f>
        <v>#DIV/0!</v>
      </c>
      <c r="W28" s="44" t="e">
        <f>('Step 2 - Annual Cash Budget'!$E$8*('Step 2 - Annual Cash Budget'!$H$8+('Step 3 - Sensitivity Table'!K$16*'Step 2 - Annual Cash Budget'!$J$7))+SUM('Step 2 - Annual Cash Budget'!$K$9:$S$14)+SUM('Step 2 - Annual Cash Budget'!$K$16:$S$17))</f>
        <v>#DIV/0!</v>
      </c>
    </row>
    <row r="29" spans="1:28" x14ac:dyDescent="0.35">
      <c r="N29" s="43">
        <v>0</v>
      </c>
      <c r="O29" s="44" t="e">
        <f>('Step 2 - Annual Cash Budget'!$E$8*('Step 2 - Annual Cash Budget'!$H$8+('Step 3 - Sensitivity Table'!C$16*'Step 2 - Annual Cash Budget'!$J$7))+SUM('Step 2 - Annual Cash Budget'!$K$9:$S$14)+SUM('Step 2 - Annual Cash Budget'!$K$16:$S$17))</f>
        <v>#DIV/0!</v>
      </c>
      <c r="P29" s="44" t="e">
        <f>('Step 2 - Annual Cash Budget'!$E$8*('Step 2 - Annual Cash Budget'!$H$8+('Step 3 - Sensitivity Table'!D$16*'Step 2 - Annual Cash Budget'!$J$7))+SUM('Step 2 - Annual Cash Budget'!$K$9:$S$14)+SUM('Step 2 - Annual Cash Budget'!$K$16:$S$17))</f>
        <v>#DIV/0!</v>
      </c>
      <c r="Q29" s="44" t="e">
        <f>('Step 2 - Annual Cash Budget'!$E$8*('Step 2 - Annual Cash Budget'!$H$8+('Step 3 - Sensitivity Table'!E$16*'Step 2 - Annual Cash Budget'!$J$7))+SUM('Step 2 - Annual Cash Budget'!$K$9:$S$14)+SUM('Step 2 - Annual Cash Budget'!$K$16:$S$17))</f>
        <v>#DIV/0!</v>
      </c>
      <c r="R29" s="44" t="e">
        <f>('Step 2 - Annual Cash Budget'!$E$8*('Step 2 - Annual Cash Budget'!$H$8+('Step 3 - Sensitivity Table'!F$16*'Step 2 - Annual Cash Budget'!$J$7))+SUM('Step 2 - Annual Cash Budget'!$K$9:$S$14)+SUM('Step 2 - Annual Cash Budget'!$K$16:$S$17))</f>
        <v>#DIV/0!</v>
      </c>
      <c r="S29" s="44" t="e">
        <f>('Step 2 - Annual Cash Budget'!$E$8*('Step 2 - Annual Cash Budget'!$H$8+('Step 3 - Sensitivity Table'!G$16*'Step 2 - Annual Cash Budget'!$J$7))+SUM('Step 2 - Annual Cash Budget'!$K$9:$S$14)+SUM('Step 2 - Annual Cash Budget'!$K$16:$S$17))</f>
        <v>#DIV/0!</v>
      </c>
      <c r="T29" s="44" t="e">
        <f>('Step 2 - Annual Cash Budget'!$E$8*('Step 2 - Annual Cash Budget'!$H$8+('Step 3 - Sensitivity Table'!H$16*'Step 2 - Annual Cash Budget'!$J$7))+SUM('Step 2 - Annual Cash Budget'!$K$9:$S$14)+SUM('Step 2 - Annual Cash Budget'!$K$16:$S$17))</f>
        <v>#DIV/0!</v>
      </c>
      <c r="U29" s="44" t="e">
        <f>('Step 2 - Annual Cash Budget'!$E$8*('Step 2 - Annual Cash Budget'!$H$8+('Step 3 - Sensitivity Table'!I$16*'Step 2 - Annual Cash Budget'!$J$7))+SUM('Step 2 - Annual Cash Budget'!$K$9:$S$14)+SUM('Step 2 - Annual Cash Budget'!$K$16:$S$17))</f>
        <v>#DIV/0!</v>
      </c>
      <c r="V29" s="44" t="e">
        <f>('Step 2 - Annual Cash Budget'!$E$8*('Step 2 - Annual Cash Budget'!$H$8+('Step 3 - Sensitivity Table'!J$16*'Step 2 - Annual Cash Budget'!$J$7))+SUM('Step 2 - Annual Cash Budget'!$K$9:$S$14)+SUM('Step 2 - Annual Cash Budget'!$K$16:$S$17))</f>
        <v>#DIV/0!</v>
      </c>
      <c r="W29" s="44" t="e">
        <f>('Step 2 - Annual Cash Budget'!$E$8*('Step 2 - Annual Cash Budget'!$H$8+('Step 3 - Sensitivity Table'!K$16*'Step 2 - Annual Cash Budget'!$J$7))+SUM('Step 2 - Annual Cash Budget'!$K$9:$S$14)+SUM('Step 2 - Annual Cash Budget'!$K$16:$S$17))</f>
        <v>#DIV/0!</v>
      </c>
    </row>
    <row r="30" spans="1:28" x14ac:dyDescent="0.35">
      <c r="N30" s="41">
        <v>0.05</v>
      </c>
      <c r="O30" s="44" t="e">
        <f>('Step 2 - Annual Cash Budget'!$E$8*('Step 2 - Annual Cash Budget'!$H$8+('Step 3 - Sensitivity Table'!C$16*'Step 2 - Annual Cash Budget'!$J$7))+SUM('Step 2 - Annual Cash Budget'!$K$9:$S$14)+SUM('Step 2 - Annual Cash Budget'!$K$16:$S$17))</f>
        <v>#DIV/0!</v>
      </c>
      <c r="P30" s="44" t="e">
        <f>('Step 2 - Annual Cash Budget'!$E$8*('Step 2 - Annual Cash Budget'!$H$8+('Step 3 - Sensitivity Table'!D$16*'Step 2 - Annual Cash Budget'!$J$7))+SUM('Step 2 - Annual Cash Budget'!$K$9:$S$14)+SUM('Step 2 - Annual Cash Budget'!$K$16:$S$17))</f>
        <v>#DIV/0!</v>
      </c>
      <c r="Q30" s="44" t="e">
        <f>('Step 2 - Annual Cash Budget'!$E$8*('Step 2 - Annual Cash Budget'!$H$8+('Step 3 - Sensitivity Table'!E$16*'Step 2 - Annual Cash Budget'!$J$7))+SUM('Step 2 - Annual Cash Budget'!$K$9:$S$14)+SUM('Step 2 - Annual Cash Budget'!$K$16:$S$17))</f>
        <v>#DIV/0!</v>
      </c>
      <c r="R30" s="44" t="e">
        <f>('Step 2 - Annual Cash Budget'!$E$8*('Step 2 - Annual Cash Budget'!$H$8+('Step 3 - Sensitivity Table'!F$16*'Step 2 - Annual Cash Budget'!$J$7))+SUM('Step 2 - Annual Cash Budget'!$K$9:$S$14)+SUM('Step 2 - Annual Cash Budget'!$K$16:$S$17))</f>
        <v>#DIV/0!</v>
      </c>
      <c r="S30" s="44" t="e">
        <f>('Step 2 - Annual Cash Budget'!$E$8*('Step 2 - Annual Cash Budget'!$H$8+('Step 3 - Sensitivity Table'!G$16*'Step 2 - Annual Cash Budget'!$J$7))+SUM('Step 2 - Annual Cash Budget'!$K$9:$S$14)+SUM('Step 2 - Annual Cash Budget'!$K$16:$S$17))</f>
        <v>#DIV/0!</v>
      </c>
      <c r="T30" s="44" t="e">
        <f>('Step 2 - Annual Cash Budget'!$E$8*('Step 2 - Annual Cash Budget'!$H$8+('Step 3 - Sensitivity Table'!H$16*'Step 2 - Annual Cash Budget'!$J$7))+SUM('Step 2 - Annual Cash Budget'!$K$9:$S$14)+SUM('Step 2 - Annual Cash Budget'!$K$16:$S$17))</f>
        <v>#DIV/0!</v>
      </c>
      <c r="U30" s="44" t="e">
        <f>('Step 2 - Annual Cash Budget'!$E$8*('Step 2 - Annual Cash Budget'!$H$8+('Step 3 - Sensitivity Table'!I$16*'Step 2 - Annual Cash Budget'!$J$7))+SUM('Step 2 - Annual Cash Budget'!$K$9:$S$14)+SUM('Step 2 - Annual Cash Budget'!$K$16:$S$17))</f>
        <v>#DIV/0!</v>
      </c>
      <c r="V30" s="44" t="e">
        <f>('Step 2 - Annual Cash Budget'!$E$8*('Step 2 - Annual Cash Budget'!$H$8+('Step 3 - Sensitivity Table'!J$16*'Step 2 - Annual Cash Budget'!$J$7))+SUM('Step 2 - Annual Cash Budget'!$K$9:$S$14)+SUM('Step 2 - Annual Cash Budget'!$K$16:$S$17))</f>
        <v>#DIV/0!</v>
      </c>
      <c r="W30" s="44" t="e">
        <f>('Step 2 - Annual Cash Budget'!$E$8*('Step 2 - Annual Cash Budget'!$H$8+('Step 3 - Sensitivity Table'!K$16*'Step 2 - Annual Cash Budget'!$J$7))+SUM('Step 2 - Annual Cash Budget'!$K$9:$S$14)+SUM('Step 2 - Annual Cash Budget'!$K$16:$S$17))</f>
        <v>#DIV/0!</v>
      </c>
    </row>
    <row r="31" spans="1:28" x14ac:dyDescent="0.35">
      <c r="N31" s="41">
        <v>0.1</v>
      </c>
      <c r="O31" s="44" t="e">
        <f>('Step 2 - Annual Cash Budget'!$E$8*('Step 2 - Annual Cash Budget'!$H$8+('Step 3 - Sensitivity Table'!C$16*'Step 2 - Annual Cash Budget'!$J$7))+SUM('Step 2 - Annual Cash Budget'!$K$9:$S$14)+SUM('Step 2 - Annual Cash Budget'!$K$16:$S$17))</f>
        <v>#DIV/0!</v>
      </c>
      <c r="P31" s="44" t="e">
        <f>('Step 2 - Annual Cash Budget'!$E$8*('Step 2 - Annual Cash Budget'!$H$8+('Step 3 - Sensitivity Table'!D$16*'Step 2 - Annual Cash Budget'!$J$7))+SUM('Step 2 - Annual Cash Budget'!$K$9:$S$14)+SUM('Step 2 - Annual Cash Budget'!$K$16:$S$17))</f>
        <v>#DIV/0!</v>
      </c>
      <c r="Q31" s="44" t="e">
        <f>('Step 2 - Annual Cash Budget'!$E$8*('Step 2 - Annual Cash Budget'!$H$8+('Step 3 - Sensitivity Table'!E$16*'Step 2 - Annual Cash Budget'!$J$7))+SUM('Step 2 - Annual Cash Budget'!$K$9:$S$14)+SUM('Step 2 - Annual Cash Budget'!$K$16:$S$17))</f>
        <v>#DIV/0!</v>
      </c>
      <c r="R31" s="44" t="e">
        <f>('Step 2 - Annual Cash Budget'!$E$8*('Step 2 - Annual Cash Budget'!$H$8+('Step 3 - Sensitivity Table'!F$16*'Step 2 - Annual Cash Budget'!$J$7))+SUM('Step 2 - Annual Cash Budget'!$K$9:$S$14)+SUM('Step 2 - Annual Cash Budget'!$K$16:$S$17))</f>
        <v>#DIV/0!</v>
      </c>
      <c r="S31" s="44" t="e">
        <f>('Step 2 - Annual Cash Budget'!$E$8*('Step 2 - Annual Cash Budget'!$H$8+('Step 3 - Sensitivity Table'!G$16*'Step 2 - Annual Cash Budget'!$J$7))+SUM('Step 2 - Annual Cash Budget'!$K$9:$S$14)+SUM('Step 2 - Annual Cash Budget'!$K$16:$S$17))</f>
        <v>#DIV/0!</v>
      </c>
      <c r="T31" s="44" t="e">
        <f>('Step 2 - Annual Cash Budget'!$E$8*('Step 2 - Annual Cash Budget'!$H$8+('Step 3 - Sensitivity Table'!H$16*'Step 2 - Annual Cash Budget'!$J$7))+SUM('Step 2 - Annual Cash Budget'!$K$9:$S$14)+SUM('Step 2 - Annual Cash Budget'!$K$16:$S$17))</f>
        <v>#DIV/0!</v>
      </c>
      <c r="U31" s="44" t="e">
        <f>('Step 2 - Annual Cash Budget'!$E$8*('Step 2 - Annual Cash Budget'!$H$8+('Step 3 - Sensitivity Table'!I$16*'Step 2 - Annual Cash Budget'!$J$7))+SUM('Step 2 - Annual Cash Budget'!$K$9:$S$14)+SUM('Step 2 - Annual Cash Budget'!$K$16:$S$17))</f>
        <v>#DIV/0!</v>
      </c>
      <c r="V31" s="44" t="e">
        <f>('Step 2 - Annual Cash Budget'!$E$8*('Step 2 - Annual Cash Budget'!$H$8+('Step 3 - Sensitivity Table'!J$16*'Step 2 - Annual Cash Budget'!$J$7))+SUM('Step 2 - Annual Cash Budget'!$K$9:$S$14)+SUM('Step 2 - Annual Cash Budget'!$K$16:$S$17))</f>
        <v>#DIV/0!</v>
      </c>
      <c r="W31" s="44" t="e">
        <f>('Step 2 - Annual Cash Budget'!$E$8*('Step 2 - Annual Cash Budget'!$H$8+('Step 3 - Sensitivity Table'!K$16*'Step 2 - Annual Cash Budget'!$J$7))+SUM('Step 2 - Annual Cash Budget'!$K$9:$S$14)+SUM('Step 2 - Annual Cash Budget'!$K$16:$S$17))</f>
        <v>#DIV/0!</v>
      </c>
    </row>
    <row r="33" spans="14:23" x14ac:dyDescent="0.35">
      <c r="N33" s="24" t="s">
        <v>149</v>
      </c>
    </row>
    <row r="34" spans="14:23" x14ac:dyDescent="0.35">
      <c r="O34" s="39">
        <v>-2</v>
      </c>
      <c r="P34" s="39">
        <v>-1.5</v>
      </c>
      <c r="Q34" s="39">
        <v>-1</v>
      </c>
      <c r="R34" s="39">
        <v>-0.5</v>
      </c>
      <c r="S34" s="39">
        <v>0</v>
      </c>
      <c r="T34" s="39">
        <v>0.5</v>
      </c>
      <c r="U34" s="39">
        <v>1</v>
      </c>
      <c r="V34" s="39">
        <v>1.5</v>
      </c>
      <c r="W34" s="39">
        <v>2</v>
      </c>
    </row>
    <row r="35" spans="14:23" x14ac:dyDescent="0.35">
      <c r="N35" s="41">
        <v>0.9</v>
      </c>
      <c r="O35" s="44">
        <f>('Step 2 - Annual Cash Budget'!$K$42*$N35)+SUM('Step 2 - Annual Cash Budget'!$K$43:$K$50)</f>
        <v>0</v>
      </c>
      <c r="P35" s="44">
        <f>('Step 2 - Annual Cash Budget'!$K$42*$N35)+SUM('Step 2 - Annual Cash Budget'!$K$43:$K$50)</f>
        <v>0</v>
      </c>
      <c r="Q35" s="44">
        <f>('Step 2 - Annual Cash Budget'!$K$42*$N35)+SUM('Step 2 - Annual Cash Budget'!$K$43:$K$50)</f>
        <v>0</v>
      </c>
      <c r="R35" s="44">
        <f>('Step 2 - Annual Cash Budget'!$K$42*$N35)+SUM('Step 2 - Annual Cash Budget'!$K$43:$K$50)</f>
        <v>0</v>
      </c>
      <c r="S35" s="44">
        <f>('Step 2 - Annual Cash Budget'!$K$42*$N35)+SUM('Step 2 - Annual Cash Budget'!$K$43:$K$50)</f>
        <v>0</v>
      </c>
      <c r="T35" s="44">
        <f>('Step 2 - Annual Cash Budget'!$K$42*$N35)+SUM('Step 2 - Annual Cash Budget'!$K$43:$K$50)</f>
        <v>0</v>
      </c>
      <c r="U35" s="44">
        <f>('Step 2 - Annual Cash Budget'!$K$42*$N35)+SUM('Step 2 - Annual Cash Budget'!$K$43:$K$50)</f>
        <v>0</v>
      </c>
      <c r="V35" s="44">
        <f>('Step 2 - Annual Cash Budget'!$K$42*$N35)+SUM('Step 2 - Annual Cash Budget'!$K$43:$K$50)</f>
        <v>0</v>
      </c>
      <c r="W35" s="44">
        <f>('Step 2 - Annual Cash Budget'!$K$42*$N35)+SUM('Step 2 - Annual Cash Budget'!$K$43:$K$50)</f>
        <v>0</v>
      </c>
    </row>
    <row r="36" spans="14:23" x14ac:dyDescent="0.35">
      <c r="N36" s="41">
        <v>0.95</v>
      </c>
      <c r="O36" s="44">
        <f>('Step 2 - Annual Cash Budget'!$K$42*$N36)+SUM('Step 2 - Annual Cash Budget'!$K$43:$K$50)</f>
        <v>0</v>
      </c>
      <c r="P36" s="44">
        <f>('Step 2 - Annual Cash Budget'!$K$42*$N36)+SUM('Step 2 - Annual Cash Budget'!$K$43:$K$50)</f>
        <v>0</v>
      </c>
      <c r="Q36" s="44">
        <f>('Step 2 - Annual Cash Budget'!$K$42*$N36)+SUM('Step 2 - Annual Cash Budget'!$K$43:$K$50)</f>
        <v>0</v>
      </c>
      <c r="R36" s="44">
        <f>('Step 2 - Annual Cash Budget'!$K$42*$N36)+SUM('Step 2 - Annual Cash Budget'!$K$43:$K$50)</f>
        <v>0</v>
      </c>
      <c r="S36" s="44">
        <f>('Step 2 - Annual Cash Budget'!$K$42*$N36)+SUM('Step 2 - Annual Cash Budget'!$K$43:$K$50)</f>
        <v>0</v>
      </c>
      <c r="T36" s="44">
        <f>('Step 2 - Annual Cash Budget'!$K$42*$N36)+SUM('Step 2 - Annual Cash Budget'!$K$43:$K$50)</f>
        <v>0</v>
      </c>
      <c r="U36" s="44">
        <f>('Step 2 - Annual Cash Budget'!$K$42*$N36)+SUM('Step 2 - Annual Cash Budget'!$K$43:$K$50)</f>
        <v>0</v>
      </c>
      <c r="V36" s="44">
        <f>('Step 2 - Annual Cash Budget'!$K$42*$N36)+SUM('Step 2 - Annual Cash Budget'!$K$43:$K$50)</f>
        <v>0</v>
      </c>
      <c r="W36" s="44">
        <f>('Step 2 - Annual Cash Budget'!$K$42*$N36)+SUM('Step 2 - Annual Cash Budget'!$K$43:$K$50)</f>
        <v>0</v>
      </c>
    </row>
    <row r="37" spans="14:23" x14ac:dyDescent="0.35">
      <c r="N37" s="43">
        <v>0</v>
      </c>
      <c r="O37" s="44">
        <f>'Step 2 - Annual Cash Budget'!$K$51</f>
        <v>0</v>
      </c>
      <c r="P37" s="44">
        <f>'Step 2 - Annual Cash Budget'!$K$51</f>
        <v>0</v>
      </c>
      <c r="Q37" s="44">
        <f>'Step 2 - Annual Cash Budget'!$K$51</f>
        <v>0</v>
      </c>
      <c r="R37" s="44">
        <f>'Step 2 - Annual Cash Budget'!$K$51</f>
        <v>0</v>
      </c>
      <c r="S37" s="44">
        <f>'Step 2 - Annual Cash Budget'!$K$51</f>
        <v>0</v>
      </c>
      <c r="T37" s="44">
        <f>'Step 2 - Annual Cash Budget'!$K$51</f>
        <v>0</v>
      </c>
      <c r="U37" s="44">
        <f>'Step 2 - Annual Cash Budget'!$K$51</f>
        <v>0</v>
      </c>
      <c r="V37" s="44">
        <f>'Step 2 - Annual Cash Budget'!$K$51</f>
        <v>0</v>
      </c>
      <c r="W37" s="44">
        <f>'Step 2 - Annual Cash Budget'!$K$51</f>
        <v>0</v>
      </c>
    </row>
    <row r="38" spans="14:23" x14ac:dyDescent="0.35">
      <c r="N38" s="41">
        <v>1.05</v>
      </c>
      <c r="O38" s="44">
        <f>('Step 2 - Annual Cash Budget'!$K$42*$N38)+SUM('Step 2 - Annual Cash Budget'!$K$43:$K$50)</f>
        <v>0</v>
      </c>
      <c r="P38" s="44">
        <f>('Step 2 - Annual Cash Budget'!$K$42*$N38)+SUM('Step 2 - Annual Cash Budget'!$K$43:$K$50)</f>
        <v>0</v>
      </c>
      <c r="Q38" s="44">
        <f>('Step 2 - Annual Cash Budget'!$K$42*$N38)+SUM('Step 2 - Annual Cash Budget'!$K$43:$K$50)</f>
        <v>0</v>
      </c>
      <c r="R38" s="44">
        <f>('Step 2 - Annual Cash Budget'!$K$42*$N38)+SUM('Step 2 - Annual Cash Budget'!$K$43:$K$50)</f>
        <v>0</v>
      </c>
      <c r="S38" s="44">
        <f>('Step 2 - Annual Cash Budget'!$K$42*$N38)+SUM('Step 2 - Annual Cash Budget'!$K$43:$K$50)</f>
        <v>0</v>
      </c>
      <c r="T38" s="44">
        <f>('Step 2 - Annual Cash Budget'!$K$42*$N38)+SUM('Step 2 - Annual Cash Budget'!$K$43:$K$50)</f>
        <v>0</v>
      </c>
      <c r="U38" s="44">
        <f>('Step 2 - Annual Cash Budget'!$K$42*$N38)+SUM('Step 2 - Annual Cash Budget'!$K$43:$K$50)</f>
        <v>0</v>
      </c>
      <c r="V38" s="44">
        <f>('Step 2 - Annual Cash Budget'!$K$42*$N38)+SUM('Step 2 - Annual Cash Budget'!$K$43:$K$50)</f>
        <v>0</v>
      </c>
      <c r="W38" s="44">
        <f>('Step 2 - Annual Cash Budget'!$K$42*$N38)+SUM('Step 2 - Annual Cash Budget'!$K$43:$K$50)</f>
        <v>0</v>
      </c>
    </row>
    <row r="39" spans="14:23" x14ac:dyDescent="0.35">
      <c r="N39" s="41">
        <v>1.1000000000000001</v>
      </c>
      <c r="O39" s="44">
        <f>('Step 2 - Annual Cash Budget'!$K$42*$N39)+SUM('Step 2 - Annual Cash Budget'!$K$43:$K$50)</f>
        <v>0</v>
      </c>
      <c r="P39" s="44">
        <f>('Step 2 - Annual Cash Budget'!$K$42*$N39)+SUM('Step 2 - Annual Cash Budget'!$K$43:$K$50)</f>
        <v>0</v>
      </c>
      <c r="Q39" s="44">
        <f>('Step 2 - Annual Cash Budget'!$K$42*$N39)+SUM('Step 2 - Annual Cash Budget'!$K$43:$K$50)</f>
        <v>0</v>
      </c>
      <c r="R39" s="44">
        <f>('Step 2 - Annual Cash Budget'!$K$42*$N39)+SUM('Step 2 - Annual Cash Budget'!$K$43:$K$50)</f>
        <v>0</v>
      </c>
      <c r="S39" s="44">
        <f>('Step 2 - Annual Cash Budget'!$K$42*$N39)+SUM('Step 2 - Annual Cash Budget'!$K$43:$K$50)</f>
        <v>0</v>
      </c>
      <c r="T39" s="44">
        <f>('Step 2 - Annual Cash Budget'!$K$42*$N39)+SUM('Step 2 - Annual Cash Budget'!$K$43:$K$50)</f>
        <v>0</v>
      </c>
      <c r="U39" s="44">
        <f>('Step 2 - Annual Cash Budget'!$K$42*$N39)+SUM('Step 2 - Annual Cash Budget'!$K$43:$K$50)</f>
        <v>0</v>
      </c>
      <c r="V39" s="44">
        <f>('Step 2 - Annual Cash Budget'!$K$42*$N39)+SUM('Step 2 - Annual Cash Budget'!$K$43:$K$50)</f>
        <v>0</v>
      </c>
      <c r="W39" s="44">
        <f>('Step 2 - Annual Cash Budget'!$K$42*$N39)+SUM('Step 2 - Annual Cash Budget'!$K$43:$K$50)</f>
        <v>0</v>
      </c>
    </row>
    <row r="40" spans="14:23" x14ac:dyDescent="0.35">
      <c r="N40" s="38"/>
      <c r="O40" s="42"/>
    </row>
    <row r="42" spans="14:23" x14ac:dyDescent="0.35">
      <c r="N42" s="38" t="s">
        <v>145</v>
      </c>
    </row>
    <row r="43" spans="14:23" x14ac:dyDescent="0.35">
      <c r="O43" s="39">
        <v>-2</v>
      </c>
      <c r="P43" s="39">
        <v>-1.5</v>
      </c>
      <c r="Q43" s="39">
        <v>-1</v>
      </c>
      <c r="R43" s="39">
        <v>-0.5</v>
      </c>
      <c r="S43" s="39">
        <v>0</v>
      </c>
      <c r="T43" s="39">
        <v>0.5</v>
      </c>
      <c r="U43" s="39">
        <v>1</v>
      </c>
      <c r="V43" s="39">
        <v>1.5</v>
      </c>
      <c r="W43" s="39">
        <v>2</v>
      </c>
    </row>
    <row r="44" spans="14:23" x14ac:dyDescent="0.35">
      <c r="N44" s="41">
        <v>-0.1</v>
      </c>
      <c r="O44" s="44" t="e">
        <f>O27-O35</f>
        <v>#DIV/0!</v>
      </c>
      <c r="P44" s="44" t="e">
        <f t="shared" ref="P44:W44" si="4">P27-P35</f>
        <v>#DIV/0!</v>
      </c>
      <c r="Q44" s="44" t="e">
        <f t="shared" si="4"/>
        <v>#DIV/0!</v>
      </c>
      <c r="R44" s="44" t="e">
        <f t="shared" si="4"/>
        <v>#DIV/0!</v>
      </c>
      <c r="S44" s="44" t="e">
        <f t="shared" si="4"/>
        <v>#DIV/0!</v>
      </c>
      <c r="T44" s="44" t="e">
        <f t="shared" si="4"/>
        <v>#DIV/0!</v>
      </c>
      <c r="U44" s="44" t="e">
        <f t="shared" si="4"/>
        <v>#DIV/0!</v>
      </c>
      <c r="V44" s="44" t="e">
        <f t="shared" si="4"/>
        <v>#DIV/0!</v>
      </c>
      <c r="W44" s="44" t="e">
        <f t="shared" si="4"/>
        <v>#DIV/0!</v>
      </c>
    </row>
    <row r="45" spans="14:23" x14ac:dyDescent="0.35">
      <c r="N45" s="41">
        <v>-0.05</v>
      </c>
      <c r="O45" s="44" t="e">
        <f t="shared" ref="O45:W45" si="5">O28-O36</f>
        <v>#DIV/0!</v>
      </c>
      <c r="P45" s="44" t="e">
        <f t="shared" si="5"/>
        <v>#DIV/0!</v>
      </c>
      <c r="Q45" s="44" t="e">
        <f t="shared" si="5"/>
        <v>#DIV/0!</v>
      </c>
      <c r="R45" s="44" t="e">
        <f t="shared" si="5"/>
        <v>#DIV/0!</v>
      </c>
      <c r="S45" s="44" t="e">
        <f t="shared" si="5"/>
        <v>#DIV/0!</v>
      </c>
      <c r="T45" s="44" t="e">
        <f t="shared" si="5"/>
        <v>#DIV/0!</v>
      </c>
      <c r="U45" s="44" t="e">
        <f t="shared" si="5"/>
        <v>#DIV/0!</v>
      </c>
      <c r="V45" s="44" t="e">
        <f t="shared" si="5"/>
        <v>#DIV/0!</v>
      </c>
      <c r="W45" s="44" t="e">
        <f t="shared" si="5"/>
        <v>#DIV/0!</v>
      </c>
    </row>
    <row r="46" spans="14:23" x14ac:dyDescent="0.35">
      <c r="N46" s="43">
        <v>0</v>
      </c>
      <c r="O46" s="44" t="e">
        <f t="shared" ref="O46:W46" si="6">O29-O37</f>
        <v>#DIV/0!</v>
      </c>
      <c r="P46" s="44" t="e">
        <f t="shared" si="6"/>
        <v>#DIV/0!</v>
      </c>
      <c r="Q46" s="44" t="e">
        <f t="shared" si="6"/>
        <v>#DIV/0!</v>
      </c>
      <c r="R46" s="44" t="e">
        <f t="shared" si="6"/>
        <v>#DIV/0!</v>
      </c>
      <c r="S46" s="44" t="e">
        <f t="shared" si="6"/>
        <v>#DIV/0!</v>
      </c>
      <c r="T46" s="44" t="e">
        <f t="shared" si="6"/>
        <v>#DIV/0!</v>
      </c>
      <c r="U46" s="44" t="e">
        <f t="shared" si="6"/>
        <v>#DIV/0!</v>
      </c>
      <c r="V46" s="44" t="e">
        <f t="shared" si="6"/>
        <v>#DIV/0!</v>
      </c>
      <c r="W46" s="44" t="e">
        <f t="shared" si="6"/>
        <v>#DIV/0!</v>
      </c>
    </row>
    <row r="47" spans="14:23" x14ac:dyDescent="0.35">
      <c r="N47" s="41">
        <v>0.05</v>
      </c>
      <c r="O47" s="44" t="e">
        <f t="shared" ref="O47:W47" si="7">O30-O38</f>
        <v>#DIV/0!</v>
      </c>
      <c r="P47" s="44" t="e">
        <f t="shared" si="7"/>
        <v>#DIV/0!</v>
      </c>
      <c r="Q47" s="44" t="e">
        <f t="shared" si="7"/>
        <v>#DIV/0!</v>
      </c>
      <c r="R47" s="44" t="e">
        <f t="shared" si="7"/>
        <v>#DIV/0!</v>
      </c>
      <c r="S47" s="44" t="e">
        <f t="shared" si="7"/>
        <v>#DIV/0!</v>
      </c>
      <c r="T47" s="44" t="e">
        <f t="shared" si="7"/>
        <v>#DIV/0!</v>
      </c>
      <c r="U47" s="44" t="e">
        <f t="shared" si="7"/>
        <v>#DIV/0!</v>
      </c>
      <c r="V47" s="44" t="e">
        <f t="shared" si="7"/>
        <v>#DIV/0!</v>
      </c>
      <c r="W47" s="44" t="e">
        <f t="shared" si="7"/>
        <v>#DIV/0!</v>
      </c>
    </row>
    <row r="48" spans="14:23" x14ac:dyDescent="0.35">
      <c r="N48" s="41">
        <v>0.1</v>
      </c>
      <c r="O48" s="44" t="e">
        <f t="shared" ref="O48:W48" si="8">O31-O39</f>
        <v>#DIV/0!</v>
      </c>
      <c r="P48" s="44" t="e">
        <f t="shared" si="8"/>
        <v>#DIV/0!</v>
      </c>
      <c r="Q48" s="44" t="e">
        <f t="shared" si="8"/>
        <v>#DIV/0!</v>
      </c>
      <c r="R48" s="44" t="e">
        <f t="shared" si="8"/>
        <v>#DIV/0!</v>
      </c>
      <c r="S48" s="44" t="e">
        <f t="shared" si="8"/>
        <v>#DIV/0!</v>
      </c>
      <c r="T48" s="44" t="e">
        <f t="shared" si="8"/>
        <v>#DIV/0!</v>
      </c>
      <c r="U48" s="44" t="e">
        <f t="shared" si="8"/>
        <v>#DIV/0!</v>
      </c>
      <c r="V48" s="44" t="e">
        <f t="shared" si="8"/>
        <v>#DIV/0!</v>
      </c>
      <c r="W48" s="44" t="e">
        <f t="shared" si="8"/>
        <v>#DIV/0!</v>
      </c>
    </row>
    <row r="49" spans="15:23" x14ac:dyDescent="0.35">
      <c r="O49" s="44"/>
      <c r="P49" s="44"/>
      <c r="Q49" s="44"/>
      <c r="R49" s="44"/>
      <c r="S49" s="44"/>
      <c r="T49" s="44"/>
      <c r="U49" s="44"/>
      <c r="V49" s="44"/>
      <c r="W49" s="44"/>
    </row>
  </sheetData>
  <sheetProtection selectLockedCells="1"/>
  <mergeCells count="6">
    <mergeCell ref="A1:K1"/>
    <mergeCell ref="A26:K26"/>
    <mergeCell ref="C3:K3"/>
    <mergeCell ref="A5:A9"/>
    <mergeCell ref="C15:K15"/>
    <mergeCell ref="A17:A21"/>
  </mergeCells>
  <printOptions horizontalCentered="1"/>
  <pageMargins left="0.19685039370078741" right="0.19685039370078741" top="0.19685039370078741" bottom="0.19685039370078741"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Y71"/>
  <sheetViews>
    <sheetView showGridLines="0" showZeros="0" zoomScaleNormal="100" workbookViewId="0">
      <pane xSplit="12" ySplit="6" topLeftCell="M11" activePane="bottomRight" state="frozen"/>
      <selection pane="topRight" activeCell="A5" sqref="A3:AH11"/>
      <selection pane="bottomLeft" activeCell="A5" sqref="A3:AH11"/>
      <selection pane="bottomRight" activeCell="K12" sqref="K12"/>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7.81640625" customWidth="1"/>
    <col min="11" max="11" width="15.1796875" customWidth="1"/>
    <col min="12" max="24" width="11.54296875" customWidth="1"/>
    <col min="25" max="25" width="43.453125" style="209" customWidth="1"/>
  </cols>
  <sheetData>
    <row r="1" spans="1:25" ht="24" customHeight="1" x14ac:dyDescent="0.35">
      <c r="A1" s="216" t="s">
        <v>150</v>
      </c>
      <c r="B1" s="217"/>
      <c r="C1" s="217"/>
      <c r="D1" s="286"/>
      <c r="E1" s="286"/>
      <c r="F1" s="286"/>
      <c r="G1" s="286"/>
      <c r="H1" s="286"/>
      <c r="I1" s="286"/>
      <c r="J1" s="286"/>
      <c r="K1" s="286"/>
      <c r="L1" s="286"/>
      <c r="M1" s="286"/>
      <c r="N1" s="286"/>
      <c r="O1" s="286"/>
      <c r="P1" s="286"/>
      <c r="Q1" s="286"/>
      <c r="R1" s="286"/>
      <c r="S1" s="286"/>
      <c r="T1" s="286"/>
      <c r="U1" s="286"/>
      <c r="V1" s="286"/>
      <c r="W1" s="286"/>
      <c r="X1" s="64"/>
    </row>
    <row r="2" spans="1:25" ht="17.25" customHeight="1" x14ac:dyDescent="0.35">
      <c r="A2" s="65"/>
      <c r="B2" s="66"/>
      <c r="C2" s="66"/>
      <c r="D2" s="66"/>
      <c r="E2" s="66"/>
      <c r="F2" s="66"/>
      <c r="G2" s="66"/>
      <c r="H2" s="66"/>
      <c r="I2" s="398" t="s">
        <v>69</v>
      </c>
      <c r="J2" s="398"/>
      <c r="K2" s="405">
        <f>'Step 2 - Annual Cash Budget'!B2</f>
        <v>0</v>
      </c>
      <c r="L2" s="405"/>
      <c r="M2" s="405"/>
      <c r="N2" s="405"/>
      <c r="O2" s="405"/>
      <c r="P2" s="438" t="s">
        <v>151</v>
      </c>
      <c r="Q2" s="438"/>
      <c r="R2" s="115">
        <f>'Step 2 - Annual Cash Budget'!P2</f>
        <v>0</v>
      </c>
      <c r="S2" s="67" t="s">
        <v>71</v>
      </c>
      <c r="T2" s="115">
        <f>'Step 2 - Annual Cash Budget'!V2</f>
        <v>0</v>
      </c>
      <c r="U2" s="67"/>
      <c r="V2" s="67"/>
      <c r="W2" s="67"/>
      <c r="X2" s="68"/>
    </row>
    <row r="3" spans="1:25" ht="17.25" customHeight="1" x14ac:dyDescent="0.35">
      <c r="A3" s="69"/>
      <c r="B3" s="70"/>
      <c r="C3" s="70"/>
      <c r="D3" s="70"/>
      <c r="E3" s="70"/>
      <c r="F3" s="291"/>
      <c r="G3" s="71"/>
      <c r="H3" s="439" t="s">
        <v>152</v>
      </c>
      <c r="I3" s="439"/>
      <c r="J3" s="439"/>
      <c r="K3" s="71">
        <f>'Step 2 - Annual Cash Budget'!B3</f>
        <v>0</v>
      </c>
      <c r="L3" s="72" t="s">
        <v>73</v>
      </c>
      <c r="M3" s="117">
        <f>'Step 2 - Annual Cash Budget'!G3</f>
        <v>0</v>
      </c>
      <c r="N3" s="73" t="s">
        <v>74</v>
      </c>
      <c r="O3" s="251">
        <f>'Step 2 - Annual Cash Budget'!I3</f>
        <v>0</v>
      </c>
      <c r="P3" s="74" t="s">
        <v>75</v>
      </c>
      <c r="Q3" s="75" t="str">
        <f>IF(B3=0,"",B3/I3)</f>
        <v/>
      </c>
      <c r="R3" s="76" t="str">
        <f>IF(K3=0,"",K3/M3)</f>
        <v/>
      </c>
      <c r="S3" s="74" t="s">
        <v>76</v>
      </c>
      <c r="T3" s="253" t="str">
        <f>IF(K3=0,"",K3/O3)</f>
        <v/>
      </c>
      <c r="U3" s="74" t="s">
        <v>77</v>
      </c>
      <c r="V3" s="252" t="str">
        <f>IF(M3=0,"",M3/O3)</f>
        <v/>
      </c>
      <c r="W3" s="74" t="s">
        <v>78</v>
      </c>
      <c r="X3" s="77"/>
    </row>
    <row r="4" spans="1:25" ht="8.25" customHeight="1" x14ac:dyDescent="0.35">
      <c r="A4" s="440"/>
      <c r="B4" s="440"/>
      <c r="C4" s="440"/>
      <c r="D4" s="440"/>
      <c r="E4" s="440"/>
      <c r="F4" s="440"/>
      <c r="G4" s="440"/>
      <c r="H4" s="440"/>
      <c r="I4" s="440"/>
      <c r="J4" s="440"/>
      <c r="K4" s="440"/>
      <c r="L4" s="440"/>
      <c r="M4" s="440"/>
      <c r="N4" s="440"/>
      <c r="O4" s="440"/>
      <c r="P4" s="440"/>
      <c r="Q4" s="440"/>
      <c r="R4" s="440"/>
      <c r="S4" s="440"/>
      <c r="Y4" s="218"/>
    </row>
    <row r="5" spans="1:25" ht="15.65" customHeight="1" x14ac:dyDescent="0.35">
      <c r="A5" s="443" t="s">
        <v>153</v>
      </c>
      <c r="B5" s="444"/>
      <c r="C5" s="444"/>
      <c r="D5" s="444"/>
      <c r="E5" s="444"/>
      <c r="F5" s="444"/>
      <c r="G5" s="444"/>
      <c r="H5" s="444"/>
      <c r="I5" s="444"/>
      <c r="J5" s="445"/>
      <c r="K5" s="210" t="s">
        <v>154</v>
      </c>
      <c r="L5" s="449" t="s">
        <v>155</v>
      </c>
      <c r="M5" s="205" t="s">
        <v>44</v>
      </c>
      <c r="N5" s="211" t="s">
        <v>45</v>
      </c>
      <c r="O5" s="211" t="s">
        <v>46</v>
      </c>
      <c r="P5" s="211" t="s">
        <v>47</v>
      </c>
      <c r="Q5" s="211" t="s">
        <v>48</v>
      </c>
      <c r="R5" s="211" t="s">
        <v>49</v>
      </c>
      <c r="S5" s="211" t="s">
        <v>50</v>
      </c>
      <c r="T5" s="211" t="s">
        <v>51</v>
      </c>
      <c r="U5" s="211" t="s">
        <v>52</v>
      </c>
      <c r="V5" s="212" t="s">
        <v>53</v>
      </c>
      <c r="W5" s="211" t="s">
        <v>54</v>
      </c>
      <c r="X5" s="212" t="s">
        <v>55</v>
      </c>
      <c r="Y5" s="441" t="s">
        <v>156</v>
      </c>
    </row>
    <row r="6" spans="1:25" ht="15.65" customHeight="1" x14ac:dyDescent="0.35">
      <c r="A6" s="446"/>
      <c r="B6" s="447"/>
      <c r="C6" s="447"/>
      <c r="D6" s="447"/>
      <c r="E6" s="447"/>
      <c r="F6" s="447"/>
      <c r="G6" s="447"/>
      <c r="H6" s="447"/>
      <c r="I6" s="447"/>
      <c r="J6" s="448"/>
      <c r="K6" s="78" t="s">
        <v>157</v>
      </c>
      <c r="L6" s="450"/>
      <c r="M6" s="78" t="s">
        <v>157</v>
      </c>
      <c r="N6" s="78" t="s">
        <v>157</v>
      </c>
      <c r="O6" s="78" t="s">
        <v>157</v>
      </c>
      <c r="P6" s="78" t="s">
        <v>157</v>
      </c>
      <c r="Q6" s="78" t="s">
        <v>157</v>
      </c>
      <c r="R6" s="78" t="s">
        <v>157</v>
      </c>
      <c r="S6" s="78" t="s">
        <v>157</v>
      </c>
      <c r="T6" s="78" t="s">
        <v>157</v>
      </c>
      <c r="U6" s="78" t="s">
        <v>157</v>
      </c>
      <c r="V6" s="78" t="s">
        <v>157</v>
      </c>
      <c r="W6" s="78" t="s">
        <v>157</v>
      </c>
      <c r="X6" s="78" t="s">
        <v>157</v>
      </c>
      <c r="Y6" s="442"/>
    </row>
    <row r="7" spans="1:25" ht="15.65" customHeight="1" x14ac:dyDescent="0.35">
      <c r="A7" s="52" t="s">
        <v>85</v>
      </c>
      <c r="B7" s="79"/>
      <c r="C7" s="79"/>
      <c r="D7" s="79"/>
      <c r="E7" s="79"/>
      <c r="F7" s="79" t="str">
        <f>'Step 2 - Annual Cash Budget'!$E$7</f>
        <v>Share of milk cheque received</v>
      </c>
      <c r="G7" s="79"/>
      <c r="H7" s="79"/>
      <c r="I7" s="79"/>
      <c r="J7" s="254">
        <f>'Step 2 - Annual Cash Budget'!J7</f>
        <v>1</v>
      </c>
      <c r="K7" s="290"/>
      <c r="L7" s="202"/>
      <c r="M7" s="213"/>
      <c r="N7" s="213"/>
      <c r="O7" s="213"/>
      <c r="P7" s="213"/>
      <c r="Q7" s="213"/>
      <c r="R7" s="213"/>
      <c r="S7" s="213"/>
      <c r="T7" s="213"/>
      <c r="U7" s="213"/>
      <c r="V7" s="213"/>
      <c r="W7" s="213"/>
      <c r="X7" s="213"/>
      <c r="Y7" s="219"/>
    </row>
    <row r="8" spans="1:25" ht="15.65" customHeight="1" x14ac:dyDescent="0.35">
      <c r="A8" s="342" t="s">
        <v>158</v>
      </c>
      <c r="B8" s="343"/>
      <c r="C8" s="343"/>
      <c r="D8" s="343"/>
      <c r="E8" s="436">
        <f>'Step 2 - Annual Cash Budget'!E8</f>
        <v>0</v>
      </c>
      <c r="F8" s="436"/>
      <c r="G8" s="81" t="s">
        <v>159</v>
      </c>
      <c r="H8" s="437" t="e">
        <f>'Step 2 - Annual Cash Budget'!H8</f>
        <v>#DIV/0!</v>
      </c>
      <c r="I8" s="437"/>
      <c r="J8" s="82" t="s">
        <v>88</v>
      </c>
      <c r="K8" s="103">
        <f>'Step 2 - Annual Cash Budget'!K8</f>
        <v>0</v>
      </c>
      <c r="L8" s="84">
        <f>(K8-SUM(M8:X8))</f>
        <v>0</v>
      </c>
      <c r="M8" s="85"/>
      <c r="N8" s="85">
        <f>'Step 1 - Milk Income'!C18</f>
        <v>0</v>
      </c>
      <c r="O8" s="85">
        <f>'Step 1 - Milk Income'!D18</f>
        <v>0</v>
      </c>
      <c r="P8" s="85">
        <f>'Step 1 - Milk Income'!E18</f>
        <v>0</v>
      </c>
      <c r="Q8" s="85">
        <f>'Step 1 - Milk Income'!F18</f>
        <v>0</v>
      </c>
      <c r="R8" s="85">
        <f>'Step 1 - Milk Income'!G18</f>
        <v>0</v>
      </c>
      <c r="S8" s="85">
        <f>'Step 1 - Milk Income'!H18</f>
        <v>0</v>
      </c>
      <c r="T8" s="85">
        <f>'Step 1 - Milk Income'!I18</f>
        <v>0</v>
      </c>
      <c r="U8" s="85">
        <f>'Step 1 - Milk Income'!J18</f>
        <v>0</v>
      </c>
      <c r="V8" s="85">
        <f>'Step 1 - Milk Income'!K18</f>
        <v>0</v>
      </c>
      <c r="W8" s="85">
        <f>'Step 1 - Milk Income'!L18</f>
        <v>0</v>
      </c>
      <c r="X8" s="85">
        <f>'Step 1 - Milk Income'!M18</f>
        <v>0</v>
      </c>
      <c r="Y8" s="80"/>
    </row>
    <row r="9" spans="1:25" ht="15.65" customHeight="1" x14ac:dyDescent="0.35">
      <c r="A9" s="377" t="s">
        <v>160</v>
      </c>
      <c r="B9" s="378"/>
      <c r="C9" s="378"/>
      <c r="D9" s="378"/>
      <c r="E9" s="436">
        <f>'Step 2 - Annual Cash Budget'!E9</f>
        <v>0</v>
      </c>
      <c r="F9" s="436"/>
      <c r="G9" s="81" t="s">
        <v>161</v>
      </c>
      <c r="H9" s="437" t="e">
        <f>'Step 2 - Annual Cash Budget'!H9</f>
        <v>#DIV/0!</v>
      </c>
      <c r="I9" s="437"/>
      <c r="J9" s="86" t="s">
        <v>88</v>
      </c>
      <c r="K9" s="103">
        <f>'Step 2 - Annual Cash Budget'!K9</f>
        <v>0</v>
      </c>
      <c r="L9" s="84">
        <f>(K9-SUM(M9:X9))</f>
        <v>0</v>
      </c>
      <c r="M9" s="87">
        <f>'Step 1 - Milk Income'!B21</f>
        <v>0</v>
      </c>
      <c r="N9" s="87">
        <f>'Step 1 - Milk Income'!C21</f>
        <v>0</v>
      </c>
      <c r="O9" s="87">
        <f>'Step 1 - Milk Income'!D21</f>
        <v>0</v>
      </c>
      <c r="P9" s="87">
        <f>'Step 1 - Milk Income'!E21</f>
        <v>0</v>
      </c>
      <c r="Q9" s="87">
        <f>'Step 1 - Milk Income'!F21</f>
        <v>0</v>
      </c>
      <c r="R9" s="87"/>
      <c r="S9" s="87"/>
      <c r="T9" s="87"/>
      <c r="U9" s="87"/>
      <c r="V9" s="87"/>
      <c r="W9" s="87"/>
      <c r="X9" s="87"/>
      <c r="Y9" s="80"/>
    </row>
    <row r="10" spans="1:25" ht="15.65" customHeight="1" x14ac:dyDescent="0.35">
      <c r="A10" s="342" t="s">
        <v>162</v>
      </c>
      <c r="B10" s="343"/>
      <c r="C10" s="343"/>
      <c r="D10" s="343"/>
      <c r="E10" s="436">
        <f>'Step 2 - Annual Cash Budget'!E10:F10</f>
        <v>0</v>
      </c>
      <c r="F10" s="436"/>
      <c r="G10" s="88" t="s">
        <v>163</v>
      </c>
      <c r="H10" s="437">
        <f>'Step 2 - Annual Cash Budget'!H10</f>
        <v>0</v>
      </c>
      <c r="I10" s="437"/>
      <c r="J10" s="82" t="s">
        <v>93</v>
      </c>
      <c r="K10" s="103">
        <f>'Step 2 - Annual Cash Budget'!K10</f>
        <v>0</v>
      </c>
      <c r="L10" s="84">
        <f t="shared" ref="L10:L15" si="0">(K10-SUM(M10:X10))</f>
        <v>0</v>
      </c>
      <c r="M10" s="85">
        <f>'Step 1 - Milk Income'!B25</f>
        <v>0</v>
      </c>
      <c r="N10" s="85">
        <f>'Step 1 - Milk Income'!C25</f>
        <v>0</v>
      </c>
      <c r="O10" s="85">
        <f>'Step 1 - Milk Income'!D25</f>
        <v>0</v>
      </c>
      <c r="P10" s="85">
        <f>'Step 1 - Milk Income'!E25</f>
        <v>0</v>
      </c>
      <c r="Q10" s="85">
        <f>'Step 1 - Milk Income'!F25</f>
        <v>0</v>
      </c>
      <c r="R10" s="85">
        <f>'Step 1 - Milk Income'!G25</f>
        <v>0</v>
      </c>
      <c r="S10" s="85">
        <f>'Step 1 - Milk Income'!H25</f>
        <v>0</v>
      </c>
      <c r="T10" s="85">
        <f>'Step 1 - Milk Income'!I25</f>
        <v>0</v>
      </c>
      <c r="U10" s="85">
        <f>'Step 1 - Milk Income'!J25</f>
        <v>0</v>
      </c>
      <c r="V10" s="85">
        <f>'Step 1 - Milk Income'!K25</f>
        <v>0</v>
      </c>
      <c r="W10" s="85">
        <f>'Step 1 - Milk Income'!L25</f>
        <v>0</v>
      </c>
      <c r="X10" s="85">
        <f>'Step 1 - Milk Income'!M25</f>
        <v>0</v>
      </c>
      <c r="Y10" s="80"/>
    </row>
    <row r="11" spans="1:25" ht="15.65" customHeight="1" x14ac:dyDescent="0.35">
      <c r="A11" s="287" t="str">
        <f>'Step 1 - Milk Income'!A20</f>
        <v>Previous May production &amp; advance on last season</v>
      </c>
      <c r="B11" s="288"/>
      <c r="C11" s="288"/>
      <c r="D11" s="288"/>
      <c r="E11" s="193"/>
      <c r="F11" s="193"/>
      <c r="G11" s="88"/>
      <c r="H11" s="214"/>
      <c r="I11" s="214"/>
      <c r="J11" s="82"/>
      <c r="K11" s="103">
        <f>'Step 1 - Milk Income'!B20</f>
        <v>0</v>
      </c>
      <c r="L11" s="84">
        <f t="shared" si="0"/>
        <v>0</v>
      </c>
      <c r="M11" s="87">
        <f>'Step 1 - Milk Income'!B20</f>
        <v>0</v>
      </c>
      <c r="N11" s="192"/>
      <c r="O11" s="192"/>
      <c r="P11" s="192"/>
      <c r="Q11" s="192"/>
      <c r="R11" s="192"/>
      <c r="S11" s="192"/>
      <c r="T11" s="192"/>
      <c r="U11" s="192"/>
      <c r="V11" s="192"/>
      <c r="W11" s="192"/>
      <c r="X11" s="192"/>
      <c r="Y11" s="80"/>
    </row>
    <row r="12" spans="1:25" ht="15.65" customHeight="1" x14ac:dyDescent="0.35">
      <c r="A12" s="377" t="s">
        <v>164</v>
      </c>
      <c r="B12" s="378"/>
      <c r="C12" s="378"/>
      <c r="D12" s="378"/>
      <c r="E12" s="340"/>
      <c r="F12" s="340"/>
      <c r="G12" s="378"/>
      <c r="H12" s="340"/>
      <c r="I12" s="340"/>
      <c r="J12" s="379"/>
      <c r="K12" s="83">
        <f>'Step 2 - Annual Cash Budget'!K12</f>
        <v>0</v>
      </c>
      <c r="L12" s="84">
        <f>(K12-SUM(M12:X12))</f>
        <v>0</v>
      </c>
      <c r="M12" s="89"/>
      <c r="N12" s="89"/>
      <c r="O12" s="89"/>
      <c r="P12" s="89"/>
      <c r="Q12" s="89"/>
      <c r="R12" s="89"/>
      <c r="S12" s="89"/>
      <c r="T12" s="89"/>
      <c r="U12" s="89"/>
      <c r="V12" s="89"/>
      <c r="W12" s="89"/>
      <c r="X12" s="89"/>
      <c r="Y12" s="80"/>
    </row>
    <row r="13" spans="1:25" ht="15.65" customHeight="1" x14ac:dyDescent="0.35">
      <c r="A13" s="385" t="s">
        <v>96</v>
      </c>
      <c r="B13" s="386"/>
      <c r="C13" s="386"/>
      <c r="D13" s="386"/>
      <c r="E13" s="387"/>
      <c r="F13" s="387"/>
      <c r="G13" s="386"/>
      <c r="H13" s="387"/>
      <c r="I13" s="387"/>
      <c r="J13" s="388"/>
      <c r="K13" s="83">
        <f>'Step 2 - Annual Cash Budget'!K13</f>
        <v>0</v>
      </c>
      <c r="L13" s="84">
        <f t="shared" si="0"/>
        <v>0</v>
      </c>
      <c r="M13" s="89"/>
      <c r="N13" s="89"/>
      <c r="O13" s="89"/>
      <c r="P13" s="89"/>
      <c r="Q13" s="89"/>
      <c r="R13" s="89"/>
      <c r="S13" s="89"/>
      <c r="T13" s="89"/>
      <c r="U13" s="89"/>
      <c r="V13" s="89"/>
      <c r="W13" s="89"/>
      <c r="X13" s="89"/>
      <c r="Y13" s="80"/>
    </row>
    <row r="14" spans="1:25" ht="15.65" customHeight="1" x14ac:dyDescent="0.35">
      <c r="A14" s="385" t="s">
        <v>165</v>
      </c>
      <c r="B14" s="386"/>
      <c r="C14" s="386"/>
      <c r="D14" s="386"/>
      <c r="E14" s="387"/>
      <c r="F14" s="387"/>
      <c r="G14" s="386"/>
      <c r="H14" s="387"/>
      <c r="I14" s="387"/>
      <c r="J14" s="388"/>
      <c r="K14" s="83">
        <f>'Step 2 - Annual Cash Budget'!K14</f>
        <v>0</v>
      </c>
      <c r="L14" s="84">
        <f t="shared" si="0"/>
        <v>0</v>
      </c>
      <c r="M14" s="89"/>
      <c r="N14" s="89"/>
      <c r="O14" s="89"/>
      <c r="P14" s="89"/>
      <c r="Q14" s="89"/>
      <c r="R14" s="89"/>
      <c r="S14" s="89"/>
      <c r="T14" s="89"/>
      <c r="U14" s="89"/>
      <c r="V14" s="89"/>
      <c r="W14" s="89"/>
      <c r="X14" s="89"/>
      <c r="Y14" s="80"/>
    </row>
    <row r="15" spans="1:25" ht="15.65" customHeight="1" x14ac:dyDescent="0.35">
      <c r="A15" s="330" t="s">
        <v>98</v>
      </c>
      <c r="B15" s="331"/>
      <c r="C15" s="331"/>
      <c r="D15" s="331"/>
      <c r="E15" s="331"/>
      <c r="F15" s="331"/>
      <c r="G15" s="331"/>
      <c r="H15" s="331"/>
      <c r="I15" s="331"/>
      <c r="J15" s="331"/>
      <c r="K15" s="90">
        <f>SUM(K8:K14)</f>
        <v>0</v>
      </c>
      <c r="L15" s="91">
        <f t="shared" si="0"/>
        <v>0</v>
      </c>
      <c r="M15" s="90">
        <f>SUM(M8:M14)</f>
        <v>0</v>
      </c>
      <c r="N15" s="90">
        <f t="shared" ref="N15:X15" si="1">SUM(N8:N14)</f>
        <v>0</v>
      </c>
      <c r="O15" s="90">
        <f t="shared" si="1"/>
        <v>0</v>
      </c>
      <c r="P15" s="90">
        <f t="shared" si="1"/>
        <v>0</v>
      </c>
      <c r="Q15" s="90">
        <f t="shared" si="1"/>
        <v>0</v>
      </c>
      <c r="R15" s="90">
        <f t="shared" si="1"/>
        <v>0</v>
      </c>
      <c r="S15" s="90">
        <f t="shared" si="1"/>
        <v>0</v>
      </c>
      <c r="T15" s="90">
        <f t="shared" si="1"/>
        <v>0</v>
      </c>
      <c r="U15" s="90">
        <f t="shared" si="1"/>
        <v>0</v>
      </c>
      <c r="V15" s="90">
        <f t="shared" si="1"/>
        <v>0</v>
      </c>
      <c r="W15" s="90">
        <f t="shared" si="1"/>
        <v>0</v>
      </c>
      <c r="X15" s="90">
        <f t="shared" si="1"/>
        <v>0</v>
      </c>
      <c r="Y15" s="80"/>
    </row>
    <row r="16" spans="1:25" ht="15.65" customHeight="1" x14ac:dyDescent="0.35">
      <c r="A16" s="385" t="s">
        <v>99</v>
      </c>
      <c r="B16" s="386"/>
      <c r="C16" s="386"/>
      <c r="D16" s="386"/>
      <c r="E16" s="387"/>
      <c r="F16" s="387"/>
      <c r="G16" s="386"/>
      <c r="H16" s="387"/>
      <c r="I16" s="387"/>
      <c r="J16" s="388"/>
      <c r="K16" s="83">
        <f>'Step 2 - Annual Cash Budget'!K16</f>
        <v>0</v>
      </c>
      <c r="L16" s="92">
        <f>(K16-SUM(M16:X16))</f>
        <v>0</v>
      </c>
      <c r="M16" s="89"/>
      <c r="N16" s="89"/>
      <c r="O16" s="89"/>
      <c r="P16" s="89"/>
      <c r="Q16" s="89"/>
      <c r="R16" s="89"/>
      <c r="S16" s="89"/>
      <c r="T16" s="89"/>
      <c r="U16" s="89"/>
      <c r="V16" s="89"/>
      <c r="W16" s="89"/>
      <c r="X16" s="89"/>
      <c r="Y16" s="80"/>
    </row>
    <row r="17" spans="1:25" ht="15.65" customHeight="1" x14ac:dyDescent="0.35">
      <c r="A17" s="385" t="s">
        <v>100</v>
      </c>
      <c r="B17" s="386"/>
      <c r="C17" s="386"/>
      <c r="D17" s="386"/>
      <c r="E17" s="387"/>
      <c r="F17" s="387"/>
      <c r="G17" s="386"/>
      <c r="H17" s="387"/>
      <c r="I17" s="387"/>
      <c r="J17" s="388"/>
      <c r="K17" s="83">
        <f>'Step 2 - Annual Cash Budget'!K17</f>
        <v>0</v>
      </c>
      <c r="L17" s="92">
        <f>(K17-SUM(M17:X17))</f>
        <v>0</v>
      </c>
      <c r="M17" s="89"/>
      <c r="N17" s="89"/>
      <c r="O17" s="89"/>
      <c r="P17" s="89"/>
      <c r="Q17" s="89"/>
      <c r="R17" s="89"/>
      <c r="S17" s="89"/>
      <c r="T17" s="89"/>
      <c r="U17" s="89"/>
      <c r="V17" s="89"/>
      <c r="W17" s="89"/>
      <c r="X17" s="89"/>
      <c r="Y17" s="80"/>
    </row>
    <row r="18" spans="1:25" ht="15.65" customHeight="1" x14ac:dyDescent="0.35">
      <c r="A18" s="452" t="s">
        <v>166</v>
      </c>
      <c r="B18" s="453"/>
      <c r="C18" s="453"/>
      <c r="D18" s="453"/>
      <c r="E18" s="453"/>
      <c r="F18" s="453"/>
      <c r="G18" s="453"/>
      <c r="H18" s="453"/>
      <c r="I18" s="453"/>
      <c r="J18" s="220">
        <v>0.15</v>
      </c>
      <c r="K18" s="83">
        <f>SUM(M18:X18)</f>
        <v>0</v>
      </c>
      <c r="L18" s="92"/>
      <c r="M18" s="89">
        <f t="shared" ref="M18:X18" si="2">(SUM(M8:M9)+SUM(M11:M13)+M16)*$J$18</f>
        <v>0</v>
      </c>
      <c r="N18" s="89">
        <f t="shared" si="2"/>
        <v>0</v>
      </c>
      <c r="O18" s="89">
        <f t="shared" si="2"/>
        <v>0</v>
      </c>
      <c r="P18" s="89">
        <f t="shared" si="2"/>
        <v>0</v>
      </c>
      <c r="Q18" s="89">
        <f t="shared" si="2"/>
        <v>0</v>
      </c>
      <c r="R18" s="89">
        <f t="shared" si="2"/>
        <v>0</v>
      </c>
      <c r="S18" s="89">
        <f t="shared" si="2"/>
        <v>0</v>
      </c>
      <c r="T18" s="89">
        <f t="shared" si="2"/>
        <v>0</v>
      </c>
      <c r="U18" s="89">
        <f t="shared" si="2"/>
        <v>0</v>
      </c>
      <c r="V18" s="89">
        <f t="shared" si="2"/>
        <v>0</v>
      </c>
      <c r="W18" s="89">
        <f t="shared" si="2"/>
        <v>0</v>
      </c>
      <c r="X18" s="89">
        <f t="shared" si="2"/>
        <v>0</v>
      </c>
      <c r="Y18" s="80"/>
    </row>
    <row r="19" spans="1:25" ht="15.65" customHeight="1" x14ac:dyDescent="0.35">
      <c r="A19" s="330" t="s">
        <v>101</v>
      </c>
      <c r="B19" s="331"/>
      <c r="C19" s="331"/>
      <c r="D19" s="331"/>
      <c r="E19" s="331"/>
      <c r="F19" s="331"/>
      <c r="G19" s="331"/>
      <c r="H19" s="331"/>
      <c r="I19" s="331"/>
      <c r="J19" s="331"/>
      <c r="K19" s="94">
        <f>SUM(K15:K18)</f>
        <v>0</v>
      </c>
      <c r="L19" s="95">
        <f>(K19-SUM(M19:X19))</f>
        <v>0</v>
      </c>
      <c r="M19" s="90">
        <f t="shared" ref="M19:X19" si="3">SUM(M15:M18)</f>
        <v>0</v>
      </c>
      <c r="N19" s="90">
        <f t="shared" si="3"/>
        <v>0</v>
      </c>
      <c r="O19" s="90">
        <f t="shared" si="3"/>
        <v>0</v>
      </c>
      <c r="P19" s="90">
        <f t="shared" si="3"/>
        <v>0</v>
      </c>
      <c r="Q19" s="90">
        <f t="shared" si="3"/>
        <v>0</v>
      </c>
      <c r="R19" s="90">
        <f t="shared" si="3"/>
        <v>0</v>
      </c>
      <c r="S19" s="90">
        <f t="shared" si="3"/>
        <v>0</v>
      </c>
      <c r="T19" s="90">
        <f t="shared" si="3"/>
        <v>0</v>
      </c>
      <c r="U19" s="90">
        <f t="shared" si="3"/>
        <v>0</v>
      </c>
      <c r="V19" s="90">
        <f t="shared" si="3"/>
        <v>0</v>
      </c>
      <c r="W19" s="90">
        <f t="shared" si="3"/>
        <v>0</v>
      </c>
      <c r="X19" s="90">
        <f t="shared" si="3"/>
        <v>0</v>
      </c>
      <c r="Y19" s="80"/>
    </row>
    <row r="20" spans="1:25" ht="8.25" customHeight="1" x14ac:dyDescent="0.35">
      <c r="A20" s="96"/>
      <c r="B20" s="96"/>
      <c r="C20" s="96"/>
      <c r="D20" s="96"/>
      <c r="E20" s="96"/>
      <c r="F20" s="96"/>
      <c r="G20" s="96"/>
      <c r="H20" s="96"/>
      <c r="I20" s="96"/>
      <c r="J20" s="96"/>
      <c r="K20" s="96"/>
      <c r="L20" s="96"/>
      <c r="M20" s="96"/>
      <c r="N20" s="96"/>
      <c r="O20" s="96"/>
      <c r="P20" s="96"/>
      <c r="Q20" s="96"/>
      <c r="R20" s="96"/>
      <c r="S20" s="96"/>
      <c r="T20" s="96"/>
      <c r="U20" s="96"/>
      <c r="V20" s="96"/>
      <c r="W20" s="96"/>
      <c r="X20" s="96"/>
      <c r="Y20" s="233"/>
    </row>
    <row r="21" spans="1:25" s="112" customFormat="1" ht="18" customHeight="1" x14ac:dyDescent="0.35">
      <c r="A21" s="451" t="s">
        <v>167</v>
      </c>
      <c r="B21" s="451"/>
      <c r="C21" s="451"/>
      <c r="D21" s="451"/>
      <c r="E21" s="451"/>
      <c r="F21" s="451"/>
      <c r="G21" s="451"/>
      <c r="H21" s="451"/>
      <c r="I21" s="451"/>
      <c r="J21" s="451"/>
      <c r="K21" s="97"/>
      <c r="L21" s="215"/>
      <c r="M21" s="98"/>
      <c r="N21" s="98"/>
      <c r="O21" s="98"/>
      <c r="P21" s="98"/>
      <c r="Q21" s="98"/>
      <c r="R21" s="98"/>
      <c r="S21" s="98"/>
      <c r="T21" s="98"/>
      <c r="U21" s="98"/>
      <c r="V21" s="98"/>
      <c r="W21" s="98"/>
      <c r="X21" s="99"/>
      <c r="Y21" s="80"/>
    </row>
    <row r="22" spans="1:25" ht="15.65" customHeight="1" x14ac:dyDescent="0.35">
      <c r="A22" s="367" t="str">
        <f>'Step 2 - Annual Cash Budget'!A21</f>
        <v>Wages</v>
      </c>
      <c r="B22" s="367"/>
      <c r="C22" s="367"/>
      <c r="D22" s="368"/>
      <c r="E22" s="368"/>
      <c r="F22" s="368"/>
      <c r="G22" s="368"/>
      <c r="H22" s="368"/>
      <c r="I22" s="368"/>
      <c r="J22" s="368"/>
      <c r="K22" s="83">
        <f>'Step 2 - Annual Cash Budget'!K21</f>
        <v>0</v>
      </c>
      <c r="L22" s="84">
        <f>(K22-SUM(M22:X22))</f>
        <v>0</v>
      </c>
      <c r="M22" s="83"/>
      <c r="N22" s="83"/>
      <c r="O22" s="83"/>
      <c r="P22" s="83"/>
      <c r="Q22" s="83"/>
      <c r="R22" s="100"/>
      <c r="S22" s="83"/>
      <c r="T22" s="89"/>
      <c r="U22" s="89"/>
      <c r="V22" s="89"/>
      <c r="W22" s="89"/>
      <c r="X22" s="89"/>
      <c r="Y22" s="80"/>
    </row>
    <row r="23" spans="1:25" ht="15.65" customHeight="1" x14ac:dyDescent="0.35">
      <c r="A23" s="367" t="str">
        <f>'Step 2 - Annual Cash Budget'!A22</f>
        <v>Animal health</v>
      </c>
      <c r="B23" s="367"/>
      <c r="C23" s="367"/>
      <c r="D23" s="368"/>
      <c r="E23" s="368"/>
      <c r="F23" s="368"/>
      <c r="G23" s="368"/>
      <c r="H23" s="368"/>
      <c r="I23" s="368"/>
      <c r="J23" s="368"/>
      <c r="K23" s="83">
        <f>'Step 2 - Annual Cash Budget'!K22</f>
        <v>0</v>
      </c>
      <c r="L23" s="84">
        <f t="shared" ref="L23:L52" si="4">(K23-SUM(M23:X23))</f>
        <v>0</v>
      </c>
      <c r="M23" s="83"/>
      <c r="N23" s="83"/>
      <c r="O23" s="89"/>
      <c r="P23" s="89"/>
      <c r="Q23" s="89"/>
      <c r="R23" s="100"/>
      <c r="S23" s="83"/>
      <c r="T23" s="89"/>
      <c r="U23" s="89"/>
      <c r="V23" s="89"/>
      <c r="W23" s="89"/>
      <c r="X23" s="89"/>
      <c r="Y23" s="80"/>
    </row>
    <row r="24" spans="1:25" ht="15.65" customHeight="1" x14ac:dyDescent="0.35">
      <c r="A24" s="367" t="str">
        <f>'Step 2 - Annual Cash Budget'!A23</f>
        <v>Breeding and herd improvement</v>
      </c>
      <c r="B24" s="367"/>
      <c r="C24" s="367"/>
      <c r="D24" s="368"/>
      <c r="E24" s="368"/>
      <c r="F24" s="368"/>
      <c r="G24" s="368"/>
      <c r="H24" s="368"/>
      <c r="I24" s="368"/>
      <c r="J24" s="368"/>
      <c r="K24" s="83">
        <f>'Step 2 - Annual Cash Budget'!K23</f>
        <v>0</v>
      </c>
      <c r="L24" s="84">
        <f t="shared" si="4"/>
        <v>0</v>
      </c>
      <c r="M24" s="83"/>
      <c r="N24" s="83"/>
      <c r="O24" s="89"/>
      <c r="P24" s="89"/>
      <c r="Q24" s="89"/>
      <c r="R24" s="100"/>
      <c r="S24" s="83"/>
      <c r="T24" s="89"/>
      <c r="U24" s="89"/>
      <c r="V24" s="89"/>
      <c r="W24" s="89"/>
      <c r="X24" s="89"/>
      <c r="Y24" s="80"/>
    </row>
    <row r="25" spans="1:25" ht="15.65" customHeight="1" x14ac:dyDescent="0.35">
      <c r="A25" s="367" t="str">
        <f>'Step 2 - Annual Cash Budget'!A24</f>
        <v>Farm dairy</v>
      </c>
      <c r="B25" s="367"/>
      <c r="C25" s="367"/>
      <c r="D25" s="368"/>
      <c r="E25" s="368"/>
      <c r="F25" s="368"/>
      <c r="G25" s="368"/>
      <c r="H25" s="368"/>
      <c r="I25" s="368"/>
      <c r="J25" s="368"/>
      <c r="K25" s="83">
        <f>'Step 2 - Annual Cash Budget'!K24</f>
        <v>0</v>
      </c>
      <c r="L25" s="84">
        <f t="shared" si="4"/>
        <v>0</v>
      </c>
      <c r="M25" s="83"/>
      <c r="N25" s="83"/>
      <c r="O25" s="89"/>
      <c r="P25" s="89"/>
      <c r="Q25" s="89"/>
      <c r="R25" s="100"/>
      <c r="S25" s="83"/>
      <c r="T25" s="89"/>
      <c r="U25" s="89"/>
      <c r="V25" s="89"/>
      <c r="W25" s="89"/>
      <c r="X25" s="89"/>
      <c r="Y25" s="80"/>
    </row>
    <row r="26" spans="1:25" ht="15.65" customHeight="1" x14ac:dyDescent="0.35">
      <c r="A26" s="367" t="str">
        <f>'Step 2 - Annual Cash Budget'!A25</f>
        <v>Electricity (farm dairy, water supply)</v>
      </c>
      <c r="B26" s="367"/>
      <c r="C26" s="367"/>
      <c r="D26" s="368"/>
      <c r="E26" s="368"/>
      <c r="F26" s="368"/>
      <c r="G26" s="368"/>
      <c r="H26" s="368"/>
      <c r="I26" s="368"/>
      <c r="J26" s="368"/>
      <c r="K26" s="83">
        <f>'Step 2 - Annual Cash Budget'!K25</f>
        <v>0</v>
      </c>
      <c r="L26" s="84">
        <f t="shared" si="4"/>
        <v>0</v>
      </c>
      <c r="M26" s="83"/>
      <c r="N26" s="83"/>
      <c r="O26" s="89"/>
      <c r="P26" s="89"/>
      <c r="Q26" s="89"/>
      <c r="R26" s="89"/>
      <c r="S26" s="83"/>
      <c r="T26" s="89"/>
      <c r="U26" s="89"/>
      <c r="V26" s="89"/>
      <c r="W26" s="89"/>
      <c r="X26" s="89"/>
      <c r="Y26" s="80"/>
    </row>
    <row r="27" spans="1:25" ht="15.65" customHeight="1" x14ac:dyDescent="0.35">
      <c r="A27" s="367" t="str">
        <f>'Step 2 - Annual Cash Budget'!A26</f>
        <v>Supplements made (incl. Contractors)</v>
      </c>
      <c r="B27" s="367"/>
      <c r="C27" s="367"/>
      <c r="D27" s="368"/>
      <c r="E27" s="368"/>
      <c r="F27" s="368"/>
      <c r="G27" s="368"/>
      <c r="H27" s="368"/>
      <c r="I27" s="368"/>
      <c r="J27" s="368"/>
      <c r="K27" s="83">
        <f>'Step 2 - Annual Cash Budget'!K26</f>
        <v>0</v>
      </c>
      <c r="L27" s="84">
        <f t="shared" si="4"/>
        <v>0</v>
      </c>
      <c r="M27" s="83"/>
      <c r="N27" s="83"/>
      <c r="O27" s="89"/>
      <c r="P27" s="89"/>
      <c r="Q27" s="89"/>
      <c r="R27" s="100"/>
      <c r="S27" s="83"/>
      <c r="T27" s="89"/>
      <c r="U27" s="89"/>
      <c r="V27" s="89"/>
      <c r="W27" s="89"/>
      <c r="X27" s="89"/>
      <c r="Y27" s="80"/>
    </row>
    <row r="28" spans="1:25" ht="15.65" customHeight="1" x14ac:dyDescent="0.35">
      <c r="A28" s="367" t="str">
        <f>'Step 2 - Annual Cash Budget'!A27</f>
        <v>Supplements purchased</v>
      </c>
      <c r="B28" s="367"/>
      <c r="C28" s="367"/>
      <c r="D28" s="368"/>
      <c r="E28" s="368"/>
      <c r="F28" s="368"/>
      <c r="G28" s="368"/>
      <c r="H28" s="368"/>
      <c r="I28" s="368"/>
      <c r="J28" s="368"/>
      <c r="K28" s="83">
        <f>'Step 2 - Annual Cash Budget'!K27</f>
        <v>0</v>
      </c>
      <c r="L28" s="84">
        <f t="shared" si="4"/>
        <v>0</v>
      </c>
      <c r="M28" s="83"/>
      <c r="N28" s="83"/>
      <c r="O28" s="89"/>
      <c r="P28" s="89"/>
      <c r="Q28" s="89"/>
      <c r="R28" s="100"/>
      <c r="S28" s="83"/>
      <c r="T28" s="89"/>
      <c r="U28" s="89"/>
      <c r="V28" s="89"/>
      <c r="W28" s="89"/>
      <c r="X28" s="89"/>
      <c r="Y28" s="80"/>
    </row>
    <row r="29" spans="1:25" ht="15.65" customHeight="1" x14ac:dyDescent="0.35">
      <c r="A29" s="367" t="str">
        <f>'Step 2 - Annual Cash Budget'!A28</f>
        <v>Young and dry stock grazing</v>
      </c>
      <c r="B29" s="367"/>
      <c r="C29" s="367"/>
      <c r="D29" s="368"/>
      <c r="E29" s="368"/>
      <c r="F29" s="368"/>
      <c r="G29" s="368"/>
      <c r="H29" s="368"/>
      <c r="I29" s="368"/>
      <c r="J29" s="368"/>
      <c r="K29" s="83">
        <f>'Step 2 - Annual Cash Budget'!K28</f>
        <v>0</v>
      </c>
      <c r="L29" s="84">
        <f t="shared" si="4"/>
        <v>0</v>
      </c>
      <c r="M29" s="83"/>
      <c r="N29" s="83"/>
      <c r="O29" s="89"/>
      <c r="P29" s="89"/>
      <c r="Q29" s="89"/>
      <c r="R29" s="89"/>
      <c r="S29" s="83"/>
      <c r="T29" s="83"/>
      <c r="U29" s="83"/>
      <c r="V29" s="83"/>
      <c r="W29" s="83"/>
      <c r="X29" s="83"/>
      <c r="Y29" s="80"/>
    </row>
    <row r="30" spans="1:25" ht="15.65" customHeight="1" x14ac:dyDescent="0.35">
      <c r="A30" s="367" t="str">
        <f>'Step 2 - Annual Cash Budget'!A29</f>
        <v>Winter cow grazing</v>
      </c>
      <c r="B30" s="367"/>
      <c r="C30" s="367"/>
      <c r="D30" s="368"/>
      <c r="E30" s="368"/>
      <c r="F30" s="368"/>
      <c r="G30" s="368"/>
      <c r="H30" s="368"/>
      <c r="I30" s="368"/>
      <c r="J30" s="368"/>
      <c r="K30" s="83">
        <f>'Step 2 - Annual Cash Budget'!K29</f>
        <v>0</v>
      </c>
      <c r="L30" s="84">
        <f t="shared" si="4"/>
        <v>0</v>
      </c>
      <c r="M30" s="83"/>
      <c r="N30" s="83"/>
      <c r="O30" s="89"/>
      <c r="P30" s="89"/>
      <c r="Q30" s="89"/>
      <c r="R30" s="100"/>
      <c r="S30" s="83"/>
      <c r="T30" s="89"/>
      <c r="U30" s="89"/>
      <c r="V30" s="89"/>
      <c r="W30" s="89"/>
      <c r="X30" s="89"/>
      <c r="Y30" s="80"/>
    </row>
    <row r="31" spans="1:25" ht="15.65" customHeight="1" x14ac:dyDescent="0.35">
      <c r="A31" s="367" t="str">
        <f>'Step 2 - Annual Cash Budget'!A30</f>
        <v>Support Block lease</v>
      </c>
      <c r="B31" s="367"/>
      <c r="C31" s="367"/>
      <c r="D31" s="368"/>
      <c r="E31" s="368"/>
      <c r="F31" s="368"/>
      <c r="G31" s="368"/>
      <c r="H31" s="368"/>
      <c r="I31" s="368"/>
      <c r="J31" s="368"/>
      <c r="K31" s="83">
        <f>'Step 2 - Annual Cash Budget'!K30</f>
        <v>0</v>
      </c>
      <c r="L31" s="84">
        <f t="shared" si="4"/>
        <v>0</v>
      </c>
      <c r="M31" s="83"/>
      <c r="N31" s="83"/>
      <c r="O31" s="89"/>
      <c r="P31" s="89"/>
      <c r="Q31" s="89"/>
      <c r="R31" s="100"/>
      <c r="S31" s="83"/>
      <c r="T31" s="89"/>
      <c r="U31" s="89"/>
      <c r="V31" s="89"/>
      <c r="W31" s="89"/>
      <c r="X31" s="89"/>
      <c r="Y31" s="80"/>
    </row>
    <row r="32" spans="1:25" ht="15.65" customHeight="1" x14ac:dyDescent="0.35">
      <c r="A32" s="367" t="str">
        <f>'Step 2 - Annual Cash Budget'!A31</f>
        <v>Fertiliser (incl. N)</v>
      </c>
      <c r="B32" s="367"/>
      <c r="C32" s="367"/>
      <c r="D32" s="368"/>
      <c r="E32" s="368"/>
      <c r="F32" s="368"/>
      <c r="G32" s="368"/>
      <c r="H32" s="368"/>
      <c r="I32" s="368"/>
      <c r="J32" s="368"/>
      <c r="K32" s="83">
        <f>'Step 2 - Annual Cash Budget'!K31</f>
        <v>0</v>
      </c>
      <c r="L32" s="84">
        <f t="shared" si="4"/>
        <v>0</v>
      </c>
      <c r="M32" s="83"/>
      <c r="N32" s="83"/>
      <c r="O32" s="89"/>
      <c r="P32" s="89"/>
      <c r="Q32" s="89"/>
      <c r="R32" s="100"/>
      <c r="S32" s="83"/>
      <c r="T32" s="89"/>
      <c r="U32" s="89"/>
      <c r="V32" s="89"/>
      <c r="W32" s="89"/>
      <c r="X32" s="89"/>
      <c r="Y32" s="80"/>
    </row>
    <row r="33" spans="1:25" ht="15.65" customHeight="1" x14ac:dyDescent="0.35">
      <c r="A33" s="367" t="str">
        <f>'Step 2 - Annual Cash Budget'!A32</f>
        <v>Irrigation</v>
      </c>
      <c r="B33" s="367"/>
      <c r="C33" s="367"/>
      <c r="D33" s="368"/>
      <c r="E33" s="368"/>
      <c r="F33" s="368"/>
      <c r="G33" s="368"/>
      <c r="H33" s="368"/>
      <c r="I33" s="368"/>
      <c r="J33" s="368"/>
      <c r="K33" s="83">
        <f>'Step 2 - Annual Cash Budget'!K32</f>
        <v>0</v>
      </c>
      <c r="L33" s="84">
        <f t="shared" si="4"/>
        <v>0</v>
      </c>
      <c r="M33" s="83"/>
      <c r="N33" s="83"/>
      <c r="O33" s="89"/>
      <c r="P33" s="89"/>
      <c r="Q33" s="89"/>
      <c r="R33" s="100"/>
      <c r="S33" s="83"/>
      <c r="T33" s="89"/>
      <c r="U33" s="89"/>
      <c r="V33" s="89"/>
      <c r="W33" s="89"/>
      <c r="X33" s="89"/>
      <c r="Y33" s="80"/>
    </row>
    <row r="34" spans="1:25" ht="15.65" customHeight="1" x14ac:dyDescent="0.35">
      <c r="A34" s="367" t="str">
        <f>'Step 2 - Annual Cash Budget'!A33</f>
        <v>Regrassing and cropping</v>
      </c>
      <c r="B34" s="367"/>
      <c r="C34" s="367"/>
      <c r="D34" s="368"/>
      <c r="E34" s="368"/>
      <c r="F34" s="368"/>
      <c r="G34" s="368"/>
      <c r="H34" s="368"/>
      <c r="I34" s="368"/>
      <c r="J34" s="368"/>
      <c r="K34" s="83">
        <f>'Step 2 - Annual Cash Budget'!K33</f>
        <v>0</v>
      </c>
      <c r="L34" s="84">
        <f t="shared" si="4"/>
        <v>0</v>
      </c>
      <c r="M34" s="83"/>
      <c r="N34" s="83"/>
      <c r="O34" s="89"/>
      <c r="P34" s="89"/>
      <c r="Q34" s="89"/>
      <c r="R34" s="100"/>
      <c r="S34" s="83"/>
      <c r="T34" s="89"/>
      <c r="U34" s="89"/>
      <c r="V34" s="89"/>
      <c r="W34" s="89"/>
      <c r="X34" s="89"/>
      <c r="Y34" s="80"/>
    </row>
    <row r="35" spans="1:25" ht="15.65" customHeight="1" x14ac:dyDescent="0.35">
      <c r="A35" s="367" t="str">
        <f>'Step 2 - Annual Cash Budget'!A34</f>
        <v>Weed and pest</v>
      </c>
      <c r="B35" s="367"/>
      <c r="C35" s="367"/>
      <c r="D35" s="368"/>
      <c r="E35" s="368"/>
      <c r="F35" s="368"/>
      <c r="G35" s="368"/>
      <c r="H35" s="368"/>
      <c r="I35" s="368"/>
      <c r="J35" s="368"/>
      <c r="K35" s="83">
        <f>'Step 2 - Annual Cash Budget'!K34</f>
        <v>0</v>
      </c>
      <c r="L35" s="84">
        <f t="shared" si="4"/>
        <v>0</v>
      </c>
      <c r="M35" s="83"/>
      <c r="N35" s="83"/>
      <c r="O35" s="89"/>
      <c r="P35" s="89"/>
      <c r="Q35" s="89"/>
      <c r="R35" s="100"/>
      <c r="S35" s="83"/>
      <c r="T35" s="89"/>
      <c r="U35" s="89"/>
      <c r="V35" s="89"/>
      <c r="W35" s="89"/>
      <c r="X35" s="89"/>
      <c r="Y35" s="80"/>
    </row>
    <row r="36" spans="1:25" ht="15.65" customHeight="1" x14ac:dyDescent="0.35">
      <c r="A36" s="367" t="str">
        <f>'Step 2 - Annual Cash Budget'!A35</f>
        <v>Vehicles and fuel</v>
      </c>
      <c r="B36" s="367"/>
      <c r="C36" s="367"/>
      <c r="D36" s="368"/>
      <c r="E36" s="368"/>
      <c r="F36" s="368"/>
      <c r="G36" s="368"/>
      <c r="H36" s="368"/>
      <c r="I36" s="368"/>
      <c r="J36" s="368"/>
      <c r="K36" s="83">
        <f>'Step 2 - Annual Cash Budget'!K35</f>
        <v>0</v>
      </c>
      <c r="L36" s="84">
        <f t="shared" si="4"/>
        <v>0</v>
      </c>
      <c r="M36" s="83"/>
      <c r="N36" s="83"/>
      <c r="O36" s="83"/>
      <c r="P36" s="83"/>
      <c r="Q36" s="83"/>
      <c r="R36" s="83"/>
      <c r="S36" s="83"/>
      <c r="T36" s="83"/>
      <c r="U36" s="83"/>
      <c r="V36" s="83"/>
      <c r="W36" s="83"/>
      <c r="X36" s="83"/>
      <c r="Y36" s="80"/>
    </row>
    <row r="37" spans="1:25" ht="15.65" customHeight="1" x14ac:dyDescent="0.35">
      <c r="A37" s="367" t="str">
        <f>'Step 2 - Annual Cash Budget'!A36</f>
        <v>R&amp;M (land, buildings, plant, machinery)</v>
      </c>
      <c r="B37" s="367"/>
      <c r="C37" s="367"/>
      <c r="D37" s="368"/>
      <c r="E37" s="368"/>
      <c r="F37" s="368"/>
      <c r="G37" s="368"/>
      <c r="H37" s="368"/>
      <c r="I37" s="368"/>
      <c r="J37" s="368"/>
      <c r="K37" s="83">
        <f>'Step 2 - Annual Cash Budget'!K36</f>
        <v>0</v>
      </c>
      <c r="L37" s="84">
        <f t="shared" si="4"/>
        <v>0</v>
      </c>
      <c r="M37" s="83"/>
      <c r="N37" s="83"/>
      <c r="O37" s="89"/>
      <c r="P37" s="89"/>
      <c r="Q37" s="89"/>
      <c r="R37" s="89"/>
      <c r="S37" s="89"/>
      <c r="T37" s="89"/>
      <c r="U37" s="89"/>
      <c r="V37" s="89"/>
      <c r="W37" s="89"/>
      <c r="X37" s="89"/>
      <c r="Y37" s="80"/>
    </row>
    <row r="38" spans="1:25" ht="15.65" customHeight="1" x14ac:dyDescent="0.35">
      <c r="A38" s="367" t="str">
        <f>'Step 2 - Annual Cash Budget'!A37</f>
        <v>Freight and general farm expenses</v>
      </c>
      <c r="B38" s="367"/>
      <c r="C38" s="367"/>
      <c r="D38" s="368"/>
      <c r="E38" s="368"/>
      <c r="F38" s="368"/>
      <c r="G38" s="368"/>
      <c r="H38" s="368"/>
      <c r="I38" s="368"/>
      <c r="J38" s="368"/>
      <c r="K38" s="83">
        <f>'Step 2 - Annual Cash Budget'!K37</f>
        <v>0</v>
      </c>
      <c r="L38" s="84">
        <f t="shared" si="4"/>
        <v>0</v>
      </c>
      <c r="M38" s="83"/>
      <c r="N38" s="83"/>
      <c r="O38" s="89"/>
      <c r="P38" s="89"/>
      <c r="Q38" s="89"/>
      <c r="R38" s="100"/>
      <c r="S38" s="83"/>
      <c r="T38" s="89"/>
      <c r="U38" s="89"/>
      <c r="V38" s="89"/>
      <c r="W38" s="89"/>
      <c r="X38" s="89"/>
      <c r="Y38" s="80"/>
    </row>
    <row r="39" spans="1:25" ht="15.65" customHeight="1" x14ac:dyDescent="0.35">
      <c r="A39" s="367" t="str">
        <f>'Step 2 - Annual Cash Budget'!A38</f>
        <v>Administration e.g. accountant, consultant, phone</v>
      </c>
      <c r="B39" s="367"/>
      <c r="C39" s="367"/>
      <c r="D39" s="368"/>
      <c r="E39" s="368"/>
      <c r="F39" s="368"/>
      <c r="G39" s="368"/>
      <c r="H39" s="368"/>
      <c r="I39" s="368"/>
      <c r="J39" s="368"/>
      <c r="K39" s="83">
        <f>'Step 2 - Annual Cash Budget'!K38</f>
        <v>0</v>
      </c>
      <c r="L39" s="84">
        <f t="shared" si="4"/>
        <v>0</v>
      </c>
      <c r="M39" s="83"/>
      <c r="N39" s="83"/>
      <c r="O39" s="89"/>
      <c r="P39" s="89"/>
      <c r="Q39" s="89"/>
      <c r="R39" s="100"/>
      <c r="S39" s="83"/>
      <c r="T39" s="89"/>
      <c r="U39" s="89"/>
      <c r="V39" s="89"/>
      <c r="W39" s="89"/>
      <c r="X39" s="89"/>
      <c r="Y39" s="80"/>
    </row>
    <row r="40" spans="1:25" ht="15.65" customHeight="1" x14ac:dyDescent="0.35">
      <c r="A40" s="367" t="str">
        <f>'Step 2 - Annual Cash Budget'!A39</f>
        <v>Insurance</v>
      </c>
      <c r="B40" s="367"/>
      <c r="C40" s="367"/>
      <c r="D40" s="368"/>
      <c r="E40" s="368"/>
      <c r="F40" s="368"/>
      <c r="G40" s="368"/>
      <c r="H40" s="368"/>
      <c r="I40" s="368"/>
      <c r="J40" s="368"/>
      <c r="K40" s="83">
        <f>'Step 2 - Annual Cash Budget'!K39</f>
        <v>0</v>
      </c>
      <c r="L40" s="84">
        <f t="shared" si="4"/>
        <v>0</v>
      </c>
      <c r="M40" s="83"/>
      <c r="N40" s="83"/>
      <c r="O40" s="89"/>
      <c r="P40" s="89"/>
      <c r="Q40" s="89"/>
      <c r="R40" s="100"/>
      <c r="S40" s="83"/>
      <c r="T40" s="89"/>
      <c r="U40" s="89"/>
      <c r="V40" s="89"/>
      <c r="W40" s="89"/>
      <c r="X40" s="89"/>
      <c r="Y40" s="80"/>
    </row>
    <row r="41" spans="1:25" ht="15.65" customHeight="1" x14ac:dyDescent="0.35">
      <c r="A41" s="367" t="str">
        <f>'Step 2 - Annual Cash Budget'!A40</f>
        <v>ACC</v>
      </c>
      <c r="B41" s="367"/>
      <c r="C41" s="367"/>
      <c r="D41" s="368"/>
      <c r="E41" s="368"/>
      <c r="F41" s="368"/>
      <c r="G41" s="368"/>
      <c r="H41" s="368"/>
      <c r="I41" s="368"/>
      <c r="J41" s="368"/>
      <c r="K41" s="83">
        <f>'Step 2 - Annual Cash Budget'!K40</f>
        <v>0</v>
      </c>
      <c r="L41" s="84">
        <f t="shared" si="4"/>
        <v>0</v>
      </c>
      <c r="M41" s="83"/>
      <c r="N41" s="83"/>
      <c r="O41" s="89"/>
      <c r="P41" s="89"/>
      <c r="Q41" s="89"/>
      <c r="R41" s="100"/>
      <c r="S41" s="83"/>
      <c r="T41" s="89"/>
      <c r="U41" s="89"/>
      <c r="V41" s="89"/>
      <c r="W41" s="89"/>
      <c r="X41" s="89"/>
      <c r="Y41" s="80"/>
    </row>
    <row r="42" spans="1:25" ht="15.65" customHeight="1" x14ac:dyDescent="0.35">
      <c r="A42" s="367" t="str">
        <f>'Step 2 - Annual Cash Budget'!A41</f>
        <v>Rates</v>
      </c>
      <c r="B42" s="367"/>
      <c r="C42" s="367"/>
      <c r="D42" s="368"/>
      <c r="E42" s="368"/>
      <c r="F42" s="368"/>
      <c r="G42" s="368"/>
      <c r="H42" s="368"/>
      <c r="I42" s="368"/>
      <c r="J42" s="368"/>
      <c r="K42" s="83">
        <f>'Step 2 - Annual Cash Budget'!K41</f>
        <v>0</v>
      </c>
      <c r="L42" s="84">
        <f t="shared" si="4"/>
        <v>0</v>
      </c>
      <c r="M42" s="83"/>
      <c r="N42" s="83"/>
      <c r="O42" s="89"/>
      <c r="P42" s="89"/>
      <c r="Q42" s="89"/>
      <c r="R42" s="100"/>
      <c r="S42" s="83"/>
      <c r="T42" s="89"/>
      <c r="U42" s="89"/>
      <c r="V42" s="89"/>
      <c r="W42" s="89"/>
      <c r="X42" s="89"/>
      <c r="Y42" s="80"/>
    </row>
    <row r="43" spans="1:25" ht="15.65" customHeight="1" x14ac:dyDescent="0.35">
      <c r="A43" s="381" t="s">
        <v>126</v>
      </c>
      <c r="B43" s="381"/>
      <c r="C43" s="381"/>
      <c r="D43" s="381"/>
      <c r="E43" s="381"/>
      <c r="F43" s="381"/>
      <c r="G43" s="381"/>
      <c r="H43" s="381"/>
      <c r="I43" s="381"/>
      <c r="J43" s="381"/>
      <c r="K43" s="101">
        <f>SUM(K22:K42)</f>
        <v>0</v>
      </c>
      <c r="L43" s="91">
        <f>(K43-SUM(M43:X43))</f>
        <v>0</v>
      </c>
      <c r="M43" s="101">
        <f>SUM(M22:M42)</f>
        <v>0</v>
      </c>
      <c r="N43" s="101">
        <f t="shared" ref="N43:X43" si="5">SUM(N22:N42)</f>
        <v>0</v>
      </c>
      <c r="O43" s="102">
        <f t="shared" si="5"/>
        <v>0</v>
      </c>
      <c r="P43" s="102">
        <f t="shared" si="5"/>
        <v>0</v>
      </c>
      <c r="Q43" s="102">
        <f t="shared" si="5"/>
        <v>0</v>
      </c>
      <c r="R43" s="102">
        <f t="shared" si="5"/>
        <v>0</v>
      </c>
      <c r="S43" s="102">
        <f t="shared" si="5"/>
        <v>0</v>
      </c>
      <c r="T43" s="102">
        <f t="shared" si="5"/>
        <v>0</v>
      </c>
      <c r="U43" s="102">
        <f t="shared" si="5"/>
        <v>0</v>
      </c>
      <c r="V43" s="102">
        <f t="shared" si="5"/>
        <v>0</v>
      </c>
      <c r="W43" s="102">
        <f t="shared" si="5"/>
        <v>0</v>
      </c>
      <c r="X43" s="102">
        <f t="shared" si="5"/>
        <v>0</v>
      </c>
      <c r="Y43" s="80"/>
    </row>
    <row r="44" spans="1:25" ht="15.65" customHeight="1" x14ac:dyDescent="0.35">
      <c r="A44" s="367" t="str">
        <f>'Step 2 - Annual Cash Budget'!A43:J43</f>
        <v>Other expenses e.g. non-dairy expenses, off-farm expenses</v>
      </c>
      <c r="B44" s="367"/>
      <c r="C44" s="367"/>
      <c r="D44" s="368"/>
      <c r="E44" s="368"/>
      <c r="F44" s="368"/>
      <c r="G44" s="368"/>
      <c r="H44" s="368"/>
      <c r="I44" s="368"/>
      <c r="J44" s="368"/>
      <c r="K44" s="83">
        <f>'Step 2 - Annual Cash Budget'!K43</f>
        <v>0</v>
      </c>
      <c r="L44" s="84">
        <f t="shared" si="4"/>
        <v>0</v>
      </c>
      <c r="M44" s="83"/>
      <c r="N44" s="83"/>
      <c r="O44" s="89"/>
      <c r="P44" s="89"/>
      <c r="Q44" s="89"/>
      <c r="R44" s="100"/>
      <c r="S44" s="83"/>
      <c r="T44" s="89"/>
      <c r="U44" s="89"/>
      <c r="V44" s="89"/>
      <c r="W44" s="89"/>
      <c r="X44" s="89"/>
      <c r="Y44" s="80"/>
    </row>
    <row r="45" spans="1:25" ht="15.65" customHeight="1" x14ac:dyDescent="0.35">
      <c r="A45" s="367" t="str">
        <f>'Step 2 - Annual Cash Budget'!A44:J44</f>
        <v>Rent e.g. milking, land lease (excludes support block), cow lease</v>
      </c>
      <c r="B45" s="367"/>
      <c r="C45" s="367"/>
      <c r="D45" s="368"/>
      <c r="E45" s="368"/>
      <c r="F45" s="368"/>
      <c r="G45" s="368"/>
      <c r="H45" s="368"/>
      <c r="I45" s="368"/>
      <c r="J45" s="368"/>
      <c r="K45" s="83">
        <f>'Step 2 - Annual Cash Budget'!K44</f>
        <v>0</v>
      </c>
      <c r="L45" s="84">
        <f t="shared" si="4"/>
        <v>0</v>
      </c>
      <c r="M45" s="83"/>
      <c r="N45" s="83"/>
      <c r="O45" s="89"/>
      <c r="P45" s="89"/>
      <c r="Q45" s="89"/>
      <c r="R45" s="100"/>
      <c r="S45" s="83"/>
      <c r="T45" s="89"/>
      <c r="U45" s="89"/>
      <c r="V45" s="89"/>
      <c r="W45" s="89"/>
      <c r="X45" s="89"/>
      <c r="Y45" s="80"/>
    </row>
    <row r="46" spans="1:25" ht="15.65" customHeight="1" x14ac:dyDescent="0.35">
      <c r="A46" s="377" t="str">
        <f>'Step 2 - Annual Cash Budget'!A45:J45</f>
        <v>Overdraft Interest</v>
      </c>
      <c r="B46" s="378"/>
      <c r="C46" s="378"/>
      <c r="D46" s="378"/>
      <c r="E46" s="454"/>
      <c r="F46" s="454"/>
      <c r="G46" s="455"/>
      <c r="H46" s="455"/>
      <c r="I46" s="455"/>
      <c r="J46" s="456"/>
      <c r="K46" s="83">
        <f>SUM(M46:X46)</f>
        <v>0</v>
      </c>
      <c r="L46" s="84">
        <f t="shared" si="4"/>
        <v>0</v>
      </c>
      <c r="M46" s="53"/>
      <c r="N46" s="83">
        <f>IF(((M59+M61)/2)&lt;0,(((M59+M61)/-2)*$E$46)/12,0)</f>
        <v>0</v>
      </c>
      <c r="O46" s="83">
        <f>IF(((N59+N61)/2)&lt;0,(((N59+N61)/-2)*$E$46)/12,0)</f>
        <v>0</v>
      </c>
      <c r="P46" s="83">
        <f>IF(((O59+O61)/2)&lt;0,(((O59+O61)/-2)*$E$46)/12,0)</f>
        <v>0</v>
      </c>
      <c r="Q46" s="83">
        <f t="shared" ref="Q46:X46" si="6">IF(((P59+P61)/2)&lt;0,(((P59+P61)/-2)*$E$46)/12,0)</f>
        <v>0</v>
      </c>
      <c r="R46" s="83">
        <f t="shared" si="6"/>
        <v>0</v>
      </c>
      <c r="S46" s="83">
        <f t="shared" si="6"/>
        <v>0</v>
      </c>
      <c r="T46" s="83">
        <f t="shared" si="6"/>
        <v>0</v>
      </c>
      <c r="U46" s="83">
        <f t="shared" si="6"/>
        <v>0</v>
      </c>
      <c r="V46" s="83">
        <f t="shared" si="6"/>
        <v>0</v>
      </c>
      <c r="W46" s="83">
        <f t="shared" si="6"/>
        <v>0</v>
      </c>
      <c r="X46" s="83">
        <f t="shared" si="6"/>
        <v>0</v>
      </c>
      <c r="Y46" s="80"/>
    </row>
    <row r="47" spans="1:25" ht="15.65" customHeight="1" x14ac:dyDescent="0.35">
      <c r="A47" s="367" t="str">
        <f>'Step 2 - Annual Cash Budget'!A46:J46</f>
        <v>Term Interest (mortgage)</v>
      </c>
      <c r="B47" s="367"/>
      <c r="C47" s="367"/>
      <c r="D47" s="368"/>
      <c r="E47" s="368"/>
      <c r="F47" s="368"/>
      <c r="G47" s="368"/>
      <c r="H47" s="368"/>
      <c r="I47" s="368"/>
      <c r="J47" s="368"/>
      <c r="K47" s="83">
        <f>'Step 2 - Annual Cash Budget'!K46</f>
        <v>0</v>
      </c>
      <c r="L47" s="84">
        <f t="shared" si="4"/>
        <v>0</v>
      </c>
      <c r="M47" s="83"/>
      <c r="N47" s="83"/>
      <c r="O47" s="89"/>
      <c r="P47" s="89"/>
      <c r="Q47" s="89"/>
      <c r="R47" s="100"/>
      <c r="S47" s="83"/>
      <c r="T47" s="89"/>
      <c r="U47" s="89"/>
      <c r="V47" s="89"/>
      <c r="W47" s="89"/>
      <c r="X47" s="89"/>
      <c r="Y47" s="80"/>
    </row>
    <row r="48" spans="1:25" ht="15.65" customHeight="1" x14ac:dyDescent="0.35">
      <c r="A48" s="367" t="str">
        <f>'Step 2 - Annual Cash Budget'!A47:J47</f>
        <v>Principal Repayments</v>
      </c>
      <c r="B48" s="367"/>
      <c r="C48" s="367"/>
      <c r="D48" s="368"/>
      <c r="E48" s="368"/>
      <c r="F48" s="368"/>
      <c r="G48" s="368"/>
      <c r="H48" s="368"/>
      <c r="I48" s="368"/>
      <c r="J48" s="368"/>
      <c r="K48" s="83">
        <f>'Step 2 - Annual Cash Budget'!K47</f>
        <v>0</v>
      </c>
      <c r="L48" s="84">
        <f t="shared" si="4"/>
        <v>0</v>
      </c>
      <c r="M48" s="83"/>
      <c r="N48" s="83"/>
      <c r="O48" s="89"/>
      <c r="P48" s="89"/>
      <c r="Q48" s="89"/>
      <c r="R48" s="100"/>
      <c r="S48" s="83"/>
      <c r="T48" s="89"/>
      <c r="U48" s="89"/>
      <c r="V48" s="89"/>
      <c r="W48" s="89"/>
      <c r="X48" s="89"/>
      <c r="Y48" s="80"/>
    </row>
    <row r="49" spans="1:25" ht="15.65" customHeight="1" x14ac:dyDescent="0.35">
      <c r="A49" s="367" t="str">
        <f>'Step 2 - Annual Cash Budget'!A48:J48</f>
        <v>Tax  * Ask accountant or see estimate formula below</v>
      </c>
      <c r="B49" s="367"/>
      <c r="C49" s="367"/>
      <c r="D49" s="368"/>
      <c r="E49" s="368"/>
      <c r="F49" s="368"/>
      <c r="G49" s="368"/>
      <c r="H49" s="368"/>
      <c r="I49" s="368"/>
      <c r="J49" s="368"/>
      <c r="K49" s="83">
        <f>'Step 2 - Annual Cash Budget'!K48</f>
        <v>0</v>
      </c>
      <c r="L49" s="84">
        <f t="shared" si="4"/>
        <v>0</v>
      </c>
      <c r="M49" s="83"/>
      <c r="N49" s="83"/>
      <c r="O49" s="89"/>
      <c r="P49" s="89"/>
      <c r="Q49" s="89"/>
      <c r="R49" s="100"/>
      <c r="S49" s="83"/>
      <c r="T49" s="89"/>
      <c r="U49" s="89"/>
      <c r="V49" s="89"/>
      <c r="W49" s="89"/>
      <c r="X49" s="89"/>
      <c r="Y49" s="80"/>
    </row>
    <row r="50" spans="1:25" ht="15.65" customHeight="1" x14ac:dyDescent="0.35">
      <c r="A50" s="367" t="str">
        <f>'Step 2 - Annual Cash Budget'!A49:J49</f>
        <v>Drawings</v>
      </c>
      <c r="B50" s="367"/>
      <c r="C50" s="367"/>
      <c r="D50" s="368"/>
      <c r="E50" s="368"/>
      <c r="F50" s="368"/>
      <c r="G50" s="368"/>
      <c r="H50" s="368"/>
      <c r="I50" s="368"/>
      <c r="J50" s="368"/>
      <c r="K50" s="83">
        <f>'Step 2 - Annual Cash Budget'!K49</f>
        <v>0</v>
      </c>
      <c r="L50" s="84">
        <f t="shared" si="4"/>
        <v>0</v>
      </c>
      <c r="M50" s="83"/>
      <c r="N50" s="83"/>
      <c r="O50" s="83"/>
      <c r="P50" s="83"/>
      <c r="Q50" s="83"/>
      <c r="R50" s="83"/>
      <c r="S50" s="83"/>
      <c r="T50" s="83"/>
      <c r="U50" s="83"/>
      <c r="V50" s="83"/>
      <c r="W50" s="83"/>
      <c r="X50" s="83"/>
      <c r="Y50" s="80"/>
    </row>
    <row r="51" spans="1:25" ht="15.65" customHeight="1" x14ac:dyDescent="0.35">
      <c r="A51" s="385" t="s">
        <v>168</v>
      </c>
      <c r="B51" s="386"/>
      <c r="C51" s="386"/>
      <c r="D51" s="386"/>
      <c r="E51" s="386"/>
      <c r="F51" s="386"/>
      <c r="G51" s="386"/>
      <c r="H51" s="386"/>
      <c r="I51" s="386"/>
      <c r="J51" s="388"/>
      <c r="K51" s="83"/>
      <c r="L51" s="84">
        <f t="shared" si="4"/>
        <v>0</v>
      </c>
      <c r="M51" s="83"/>
      <c r="N51" s="83"/>
      <c r="O51" s="89"/>
      <c r="P51" s="89"/>
      <c r="Q51" s="89"/>
      <c r="R51" s="100"/>
      <c r="S51" s="83"/>
      <c r="T51" s="89"/>
      <c r="U51" s="89"/>
      <c r="V51" s="89"/>
      <c r="W51" s="89"/>
      <c r="X51" s="89"/>
      <c r="Y51" s="80"/>
    </row>
    <row r="52" spans="1:25" ht="15.65" customHeight="1" x14ac:dyDescent="0.35">
      <c r="A52" s="385" t="s">
        <v>169</v>
      </c>
      <c r="B52" s="386"/>
      <c r="C52" s="386"/>
      <c r="D52" s="386"/>
      <c r="E52" s="386"/>
      <c r="F52" s="386"/>
      <c r="G52" s="386"/>
      <c r="H52" s="386"/>
      <c r="I52" s="386"/>
      <c r="J52" s="388"/>
      <c r="K52" s="83">
        <f>'Step 2 - Annual Cash Budget'!K50</f>
        <v>0</v>
      </c>
      <c r="L52" s="84">
        <f t="shared" si="4"/>
        <v>0</v>
      </c>
      <c r="M52" s="83"/>
      <c r="N52" s="83"/>
      <c r="O52" s="89"/>
      <c r="P52" s="89"/>
      <c r="Q52" s="89"/>
      <c r="R52" s="100"/>
      <c r="S52" s="83"/>
      <c r="T52" s="89"/>
      <c r="U52" s="89"/>
      <c r="V52" s="89"/>
      <c r="W52" s="89"/>
      <c r="X52" s="89"/>
      <c r="Y52" s="80"/>
    </row>
    <row r="53" spans="1:25" ht="15.65" customHeight="1" x14ac:dyDescent="0.35">
      <c r="A53" s="377" t="s">
        <v>170</v>
      </c>
      <c r="B53" s="378"/>
      <c r="C53" s="378"/>
      <c r="D53" s="378"/>
      <c r="E53" s="378"/>
      <c r="F53" s="378"/>
      <c r="G53" s="378"/>
      <c r="H53" s="378"/>
      <c r="I53" s="378"/>
      <c r="J53" s="379"/>
      <c r="K53" s="83">
        <f>SUM(M53:X53)</f>
        <v>0</v>
      </c>
      <c r="L53" s="104"/>
      <c r="M53" s="83">
        <f>(SUM(M23:M42)+M44+M45+M52)*$J$18</f>
        <v>0</v>
      </c>
      <c r="N53" s="83">
        <f t="shared" ref="N53:X53" si="7">(SUM(N23:N42)+N44+N45+N52)*$J$18</f>
        <v>0</v>
      </c>
      <c r="O53" s="83">
        <f t="shared" si="7"/>
        <v>0</v>
      </c>
      <c r="P53" s="83">
        <f t="shared" si="7"/>
        <v>0</v>
      </c>
      <c r="Q53" s="83">
        <f t="shared" si="7"/>
        <v>0</v>
      </c>
      <c r="R53" s="83">
        <f t="shared" si="7"/>
        <v>0</v>
      </c>
      <c r="S53" s="83">
        <f t="shared" si="7"/>
        <v>0</v>
      </c>
      <c r="T53" s="83">
        <f t="shared" si="7"/>
        <v>0</v>
      </c>
      <c r="U53" s="83">
        <f t="shared" si="7"/>
        <v>0</v>
      </c>
      <c r="V53" s="83">
        <f t="shared" si="7"/>
        <v>0</v>
      </c>
      <c r="W53" s="83">
        <f t="shared" si="7"/>
        <v>0</v>
      </c>
      <c r="X53" s="83">
        <f t="shared" si="7"/>
        <v>0</v>
      </c>
      <c r="Y53" s="80"/>
    </row>
    <row r="54" spans="1:25" ht="15.65" customHeight="1" x14ac:dyDescent="0.35">
      <c r="A54" s="377" t="s">
        <v>171</v>
      </c>
      <c r="B54" s="378"/>
      <c r="C54" s="378"/>
      <c r="D54" s="378"/>
      <c r="E54" s="378"/>
      <c r="F54" s="378"/>
      <c r="G54" s="378"/>
      <c r="H54" s="378"/>
      <c r="I54" s="378"/>
      <c r="J54" s="379"/>
      <c r="K54" s="83">
        <f>SUM(M54:X54)</f>
        <v>0</v>
      </c>
      <c r="L54" s="104"/>
      <c r="M54" s="53"/>
      <c r="N54" s="83"/>
      <c r="O54" s="89">
        <f>(SUM(M18:N18))-(SUM(M53:N53))</f>
        <v>0</v>
      </c>
      <c r="P54" s="89"/>
      <c r="Q54" s="89">
        <f>(SUM(O18:P18))-(SUM(O53:P53))</f>
        <v>0</v>
      </c>
      <c r="R54" s="89"/>
      <c r="S54" s="89">
        <f>(SUM(Q18:R18))-(SUM(Q53:R53))</f>
        <v>0</v>
      </c>
      <c r="T54" s="89"/>
      <c r="U54" s="89">
        <f>(SUM(S18:T18))-(SUM(S53:T53))</f>
        <v>0</v>
      </c>
      <c r="V54" s="89"/>
      <c r="W54" s="89">
        <f>(SUM(U18:V18))-(SUM(U53:V53))</f>
        <v>0</v>
      </c>
      <c r="X54" s="89"/>
      <c r="Y54" s="80"/>
    </row>
    <row r="55" spans="1:25" ht="17.25" customHeight="1" x14ac:dyDescent="0.35">
      <c r="A55" s="373" t="s">
        <v>135</v>
      </c>
      <c r="B55" s="373"/>
      <c r="C55" s="373"/>
      <c r="D55" s="373"/>
      <c r="E55" s="373"/>
      <c r="F55" s="373"/>
      <c r="G55" s="373"/>
      <c r="H55" s="373"/>
      <c r="I55" s="373"/>
      <c r="J55" s="373"/>
      <c r="K55" s="90">
        <f>SUM(K43:K54)</f>
        <v>0</v>
      </c>
      <c r="L55" s="90">
        <f>(K55-SUM(M55:X55))</f>
        <v>0</v>
      </c>
      <c r="M55" s="94">
        <f t="shared" ref="M55:X55" si="8">SUM(M43:M54)</f>
        <v>0</v>
      </c>
      <c r="N55" s="94">
        <f t="shared" si="8"/>
        <v>0</v>
      </c>
      <c r="O55" s="94">
        <f t="shared" si="8"/>
        <v>0</v>
      </c>
      <c r="P55" s="94">
        <f t="shared" si="8"/>
        <v>0</v>
      </c>
      <c r="Q55" s="94">
        <f t="shared" si="8"/>
        <v>0</v>
      </c>
      <c r="R55" s="94">
        <f t="shared" si="8"/>
        <v>0</v>
      </c>
      <c r="S55" s="94">
        <f t="shared" si="8"/>
        <v>0</v>
      </c>
      <c r="T55" s="94">
        <f t="shared" si="8"/>
        <v>0</v>
      </c>
      <c r="U55" s="94">
        <f t="shared" si="8"/>
        <v>0</v>
      </c>
      <c r="V55" s="94">
        <f t="shared" si="8"/>
        <v>0</v>
      </c>
      <c r="W55" s="94">
        <f t="shared" si="8"/>
        <v>0</v>
      </c>
      <c r="X55" s="94">
        <f t="shared" si="8"/>
        <v>0</v>
      </c>
      <c r="Y55" s="80"/>
    </row>
    <row r="56" spans="1:25" s="24" customFormat="1" ht="3.75" customHeight="1" x14ac:dyDescent="0.35">
      <c r="A56" s="105"/>
      <c r="B56" s="106"/>
      <c r="C56" s="106"/>
      <c r="D56" s="106"/>
      <c r="E56" s="106"/>
      <c r="F56" s="106"/>
      <c r="G56" s="106"/>
      <c r="H56" s="106"/>
      <c r="I56" s="106"/>
      <c r="J56" s="106"/>
      <c r="K56" s="107"/>
      <c r="L56" s="231"/>
      <c r="M56" s="232"/>
      <c r="N56" s="107"/>
      <c r="O56" s="107"/>
      <c r="P56" s="107"/>
      <c r="Q56" s="107"/>
      <c r="R56" s="107"/>
      <c r="S56" s="107"/>
      <c r="T56" s="107"/>
      <c r="U56" s="107"/>
      <c r="V56" s="107"/>
      <c r="W56" s="107"/>
      <c r="X56" s="107"/>
      <c r="Y56" s="233"/>
    </row>
    <row r="57" spans="1:25" ht="22.5" customHeight="1" x14ac:dyDescent="0.35">
      <c r="A57" s="355" t="s">
        <v>172</v>
      </c>
      <c r="B57" s="356"/>
      <c r="C57" s="356"/>
      <c r="D57" s="356"/>
      <c r="E57" s="356"/>
      <c r="F57" s="356"/>
      <c r="G57" s="356"/>
      <c r="H57" s="356"/>
      <c r="I57" s="356"/>
      <c r="J57" s="357"/>
      <c r="K57" s="94">
        <f>SUM(K19-K55)</f>
        <v>0</v>
      </c>
      <c r="L57" s="94"/>
      <c r="M57" s="94">
        <f t="shared" ref="M57:X57" si="9">SUM(M19-M55)</f>
        <v>0</v>
      </c>
      <c r="N57" s="94">
        <f t="shared" si="9"/>
        <v>0</v>
      </c>
      <c r="O57" s="94">
        <f t="shared" si="9"/>
        <v>0</v>
      </c>
      <c r="P57" s="94">
        <f t="shared" si="9"/>
        <v>0</v>
      </c>
      <c r="Q57" s="94">
        <f t="shared" si="9"/>
        <v>0</v>
      </c>
      <c r="R57" s="94">
        <f t="shared" si="9"/>
        <v>0</v>
      </c>
      <c r="S57" s="94">
        <f t="shared" si="9"/>
        <v>0</v>
      </c>
      <c r="T57" s="94">
        <f t="shared" si="9"/>
        <v>0</v>
      </c>
      <c r="U57" s="94">
        <f t="shared" si="9"/>
        <v>0</v>
      </c>
      <c r="V57" s="94">
        <f t="shared" si="9"/>
        <v>0</v>
      </c>
      <c r="W57" s="94">
        <f t="shared" si="9"/>
        <v>0</v>
      </c>
      <c r="X57" s="94">
        <f t="shared" si="9"/>
        <v>0</v>
      </c>
      <c r="Y57" s="80"/>
    </row>
    <row r="58" spans="1:25" s="24" customFormat="1" ht="4.5" customHeight="1" x14ac:dyDescent="0.35">
      <c r="A58" s="105"/>
      <c r="B58" s="106"/>
      <c r="C58" s="106"/>
      <c r="D58" s="106"/>
      <c r="E58" s="106"/>
      <c r="F58" s="106"/>
      <c r="G58" s="106"/>
      <c r="H58" s="106"/>
      <c r="I58" s="106"/>
      <c r="J58" s="106"/>
      <c r="K58" s="107"/>
      <c r="L58" s="231"/>
      <c r="M58" s="232"/>
      <c r="N58" s="107"/>
      <c r="O58" s="107"/>
      <c r="P58" s="107"/>
      <c r="Q58" s="107"/>
      <c r="R58" s="107"/>
      <c r="S58" s="107"/>
      <c r="T58" s="107"/>
      <c r="U58" s="107"/>
      <c r="V58" s="107"/>
      <c r="W58" s="107"/>
      <c r="X58" s="108"/>
      <c r="Y58" s="233"/>
    </row>
    <row r="59" spans="1:25" ht="22.5" customHeight="1" x14ac:dyDescent="0.35">
      <c r="A59" s="458" t="s">
        <v>173</v>
      </c>
      <c r="B59" s="459"/>
      <c r="C59" s="459"/>
      <c r="D59" s="459"/>
      <c r="E59" s="459"/>
      <c r="F59" s="459"/>
      <c r="G59" s="459"/>
      <c r="H59" s="459"/>
      <c r="I59" s="459"/>
      <c r="J59" s="460"/>
      <c r="K59" s="151">
        <f>M59</f>
        <v>0</v>
      </c>
      <c r="L59" s="109"/>
      <c r="M59" s="53"/>
      <c r="N59" s="110">
        <f>M61</f>
        <v>0</v>
      </c>
      <c r="O59" s="110">
        <f t="shared" ref="O59:X59" si="10">N61</f>
        <v>0</v>
      </c>
      <c r="P59" s="110">
        <f t="shared" si="10"/>
        <v>0</v>
      </c>
      <c r="Q59" s="110">
        <f t="shared" si="10"/>
        <v>0</v>
      </c>
      <c r="R59" s="110">
        <f t="shared" si="10"/>
        <v>0</v>
      </c>
      <c r="S59" s="110">
        <f t="shared" si="10"/>
        <v>0</v>
      </c>
      <c r="T59" s="110">
        <f t="shared" si="10"/>
        <v>0</v>
      </c>
      <c r="U59" s="110">
        <f t="shared" si="10"/>
        <v>0</v>
      </c>
      <c r="V59" s="110">
        <f t="shared" si="10"/>
        <v>0</v>
      </c>
      <c r="W59" s="110">
        <f t="shared" si="10"/>
        <v>0</v>
      </c>
      <c r="X59" s="110">
        <f t="shared" si="10"/>
        <v>0</v>
      </c>
      <c r="Y59" s="233"/>
    </row>
    <row r="60" spans="1:25" ht="4.5" customHeight="1" x14ac:dyDescent="0.35">
      <c r="A60" s="461"/>
      <c r="B60" s="462"/>
      <c r="C60" s="462"/>
      <c r="D60" s="462"/>
      <c r="E60" s="462"/>
      <c r="F60" s="462"/>
      <c r="G60" s="462"/>
      <c r="H60" s="462"/>
      <c r="I60" s="462"/>
      <c r="J60" s="462"/>
      <c r="K60" s="462"/>
      <c r="L60" s="462"/>
      <c r="M60" s="462"/>
      <c r="N60" s="462"/>
      <c r="O60" s="462"/>
      <c r="P60" s="462"/>
      <c r="Q60" s="462"/>
      <c r="R60" s="462"/>
      <c r="S60" s="463"/>
      <c r="T60" s="111"/>
      <c r="U60" s="111"/>
      <c r="Y60" s="233"/>
    </row>
    <row r="61" spans="1:25" ht="21.75" customHeight="1" x14ac:dyDescent="0.35">
      <c r="A61" s="355" t="s">
        <v>174</v>
      </c>
      <c r="B61" s="356"/>
      <c r="C61" s="356"/>
      <c r="D61" s="356"/>
      <c r="E61" s="356"/>
      <c r="F61" s="356"/>
      <c r="G61" s="356"/>
      <c r="H61" s="356"/>
      <c r="I61" s="356"/>
      <c r="J61" s="356"/>
      <c r="K61" s="94">
        <f>X61</f>
        <v>0</v>
      </c>
      <c r="L61" s="90"/>
      <c r="M61" s="94">
        <f>M59+M57</f>
        <v>0</v>
      </c>
      <c r="N61" s="94">
        <f t="shared" ref="N61:X61" si="11">N59+N57</f>
        <v>0</v>
      </c>
      <c r="O61" s="94">
        <f t="shared" si="11"/>
        <v>0</v>
      </c>
      <c r="P61" s="94">
        <f t="shared" si="11"/>
        <v>0</v>
      </c>
      <c r="Q61" s="94">
        <f t="shared" si="11"/>
        <v>0</v>
      </c>
      <c r="R61" s="94">
        <f t="shared" si="11"/>
        <v>0</v>
      </c>
      <c r="S61" s="94">
        <f t="shared" si="11"/>
        <v>0</v>
      </c>
      <c r="T61" s="94">
        <f t="shared" si="11"/>
        <v>0</v>
      </c>
      <c r="U61" s="94">
        <f t="shared" si="11"/>
        <v>0</v>
      </c>
      <c r="V61" s="94">
        <f t="shared" si="11"/>
        <v>0</v>
      </c>
      <c r="W61" s="94">
        <f t="shared" si="11"/>
        <v>0</v>
      </c>
      <c r="X61" s="94">
        <f t="shared" si="11"/>
        <v>0</v>
      </c>
      <c r="Y61" s="80"/>
    </row>
    <row r="62" spans="1:25" ht="9.75" customHeight="1" x14ac:dyDescent="0.35">
      <c r="A62" s="289"/>
      <c r="K62" s="457"/>
      <c r="L62" s="457"/>
      <c r="M62" s="457"/>
      <c r="N62" s="457"/>
      <c r="O62" s="457"/>
      <c r="P62" s="457"/>
      <c r="Q62" s="457"/>
      <c r="R62" s="457"/>
      <c r="S62" s="457"/>
      <c r="T62" s="289"/>
      <c r="U62" s="289"/>
      <c r="V62" s="289"/>
      <c r="W62" s="289"/>
      <c r="X62" s="289"/>
    </row>
    <row r="63" spans="1:25" ht="15" customHeight="1" x14ac:dyDescent="0.35">
      <c r="A63" s="314" t="s">
        <v>138</v>
      </c>
      <c r="B63" s="314"/>
      <c r="C63" s="314"/>
      <c r="D63" s="314"/>
      <c r="E63" s="314"/>
      <c r="F63" s="314"/>
      <c r="G63" s="314"/>
      <c r="H63" s="314"/>
      <c r="I63" s="314"/>
      <c r="J63" s="314"/>
      <c r="K63" s="314"/>
      <c r="L63" s="314"/>
      <c r="M63" s="314"/>
      <c r="N63" s="314"/>
      <c r="O63" s="314"/>
      <c r="P63" s="314"/>
      <c r="Q63" s="314"/>
      <c r="R63" s="314"/>
      <c r="S63" s="314"/>
      <c r="T63" s="314"/>
      <c r="U63" s="314"/>
      <c r="V63" s="314"/>
      <c r="W63" s="314"/>
      <c r="X63" s="314"/>
      <c r="Y63"/>
    </row>
    <row r="64" spans="1:25" x14ac:dyDescent="0.35">
      <c r="A64" s="314"/>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row>
    <row r="65" spans="1:25" x14ac:dyDescent="0.35">
      <c r="A65" s="314"/>
      <c r="B65" s="314"/>
      <c r="C65" s="314"/>
      <c r="D65" s="314"/>
      <c r="E65" s="314"/>
      <c r="F65" s="314"/>
      <c r="G65" s="314"/>
      <c r="H65" s="314"/>
      <c r="I65" s="314"/>
      <c r="J65" s="314"/>
      <c r="K65" s="314"/>
      <c r="L65" s="314"/>
      <c r="M65" s="314"/>
      <c r="N65" s="314"/>
      <c r="O65" s="314"/>
      <c r="P65" s="314"/>
      <c r="Q65" s="314"/>
      <c r="R65" s="314"/>
      <c r="S65" s="314"/>
      <c r="T65" s="314"/>
      <c r="U65" s="314"/>
      <c r="V65" s="314"/>
      <c r="W65" s="314"/>
      <c r="X65" s="314"/>
      <c r="Y65"/>
    </row>
    <row r="66" spans="1:25" x14ac:dyDescent="0.35">
      <c r="A66" s="62"/>
      <c r="Y66"/>
    </row>
    <row r="67" spans="1:25" x14ac:dyDescent="0.35">
      <c r="A67" s="62"/>
      <c r="Y67"/>
    </row>
    <row r="68" spans="1:25" x14ac:dyDescent="0.35">
      <c r="A68" s="62"/>
    </row>
    <row r="69" spans="1:25" x14ac:dyDescent="0.35">
      <c r="A69" s="62"/>
    </row>
    <row r="70" spans="1:25" x14ac:dyDescent="0.35">
      <c r="A70" s="62"/>
    </row>
    <row r="71" spans="1:25" x14ac:dyDescent="0.35">
      <c r="A71" s="62"/>
    </row>
  </sheetData>
  <sheetProtection selectLockedCells="1"/>
  <mergeCells count="68">
    <mergeCell ref="A48:J48"/>
    <mergeCell ref="A49:J49"/>
    <mergeCell ref="A50:J50"/>
    <mergeCell ref="A51:J51"/>
    <mergeCell ref="A52:J52"/>
    <mergeCell ref="A63:X65"/>
    <mergeCell ref="A61:J61"/>
    <mergeCell ref="K62:S62"/>
    <mergeCell ref="A53:J53"/>
    <mergeCell ref="A54:J54"/>
    <mergeCell ref="A55:J55"/>
    <mergeCell ref="A57:J57"/>
    <mergeCell ref="A59:J59"/>
    <mergeCell ref="A60:S60"/>
    <mergeCell ref="A47:J47"/>
    <mergeCell ref="A34:J34"/>
    <mergeCell ref="A35:J35"/>
    <mergeCell ref="A36:J36"/>
    <mergeCell ref="A37:J37"/>
    <mergeCell ref="A38:J38"/>
    <mergeCell ref="A39:J39"/>
    <mergeCell ref="A41:J41"/>
    <mergeCell ref="A42:J42"/>
    <mergeCell ref="A43:J43"/>
    <mergeCell ref="A44:J44"/>
    <mergeCell ref="A45:J45"/>
    <mergeCell ref="A46:D46"/>
    <mergeCell ref="E46:F46"/>
    <mergeCell ref="G46:J46"/>
    <mergeCell ref="A40:J40"/>
    <mergeCell ref="A29:J29"/>
    <mergeCell ref="A30:J30"/>
    <mergeCell ref="A31:J31"/>
    <mergeCell ref="A32:J32"/>
    <mergeCell ref="A33:J33"/>
    <mergeCell ref="A13:J13"/>
    <mergeCell ref="A14:J14"/>
    <mergeCell ref="A28:J28"/>
    <mergeCell ref="A16:J16"/>
    <mergeCell ref="A17:J17"/>
    <mergeCell ref="A19:J19"/>
    <mergeCell ref="A21:J21"/>
    <mergeCell ref="A22:J22"/>
    <mergeCell ref="A23:J23"/>
    <mergeCell ref="A24:J24"/>
    <mergeCell ref="A15:J15"/>
    <mergeCell ref="A25:J25"/>
    <mergeCell ref="A26:J26"/>
    <mergeCell ref="A27:J27"/>
    <mergeCell ref="A18:I18"/>
    <mergeCell ref="K2:O2"/>
    <mergeCell ref="P2:Q2"/>
    <mergeCell ref="H3:J3"/>
    <mergeCell ref="A4:S4"/>
    <mergeCell ref="Y5:Y6"/>
    <mergeCell ref="A5:J6"/>
    <mergeCell ref="L5:L6"/>
    <mergeCell ref="A10:D10"/>
    <mergeCell ref="E10:F10"/>
    <mergeCell ref="H10:I10"/>
    <mergeCell ref="A12:J12"/>
    <mergeCell ref="I2:J2"/>
    <mergeCell ref="A8:D8"/>
    <mergeCell ref="E8:F8"/>
    <mergeCell ref="H8:I8"/>
    <mergeCell ref="A9:D9"/>
    <mergeCell ref="E9:F9"/>
    <mergeCell ref="H9:I9"/>
  </mergeCells>
  <conditionalFormatting sqref="K43 M43:X59 K46 K51 K53:L59">
    <cfRule type="cellIs" dxfId="23" priority="13" stopIfTrue="1" operator="lessThan">
      <formula>0</formula>
    </cfRule>
  </conditionalFormatting>
  <conditionalFormatting sqref="K61:X61">
    <cfRule type="cellIs" dxfId="22" priority="14" stopIfTrue="1" operator="lessThan">
      <formula>0</formula>
    </cfRule>
  </conditionalFormatting>
  <conditionalFormatting sqref="Q3 X3">
    <cfRule type="cellIs" dxfId="21" priority="11" stopIfTrue="1" operator="greaterThan">
      <formula>0</formula>
    </cfRule>
    <cfRule type="cellIs" dxfId="20" priority="12" stopIfTrue="1" operator="equal">
      <formula>0</formula>
    </cfRule>
  </conditionalFormatting>
  <hyperlinks>
    <hyperlink ref="A51:J51" location="'Helpful Tips'!B15" tooltip="Click here to view &quot;Helpful Tips&quot;" display="Capital transactions zero-rated for GST (e.g. shares)" xr:uid="{00000000-0004-0000-0400-000000000000}"/>
    <hyperlink ref="A52:J52" location="'Helpful Tips'!B15" tooltip="Click here to view &quot;Helpful Tips&quot;" display="Capital transactions with GST (e.g. machinery)" xr:uid="{00000000-0004-0000-0400-000001000000}"/>
    <hyperlink ref="A14:J14" location="'Helpful Tips'!B10" tooltip="Click here to view &quot;Helpful Tips&quot;" display="Other dairy income ((tax paid) e.g. farm cottage rent, rebates" xr:uid="{00000000-0004-0000-0400-000002000000}"/>
    <hyperlink ref="A13:J13" location="'Helpful Tips'!B9" tooltip="Click here to view &quot;Helpful Tips&quot;" display="Other dairy income (incurring GST) e.g.colostrum" xr:uid="{00000000-0004-0000-0400-000003000000}"/>
    <hyperlink ref="A17:J17" location="'Helpful Tips'!B12" display="Other tax paid income e.g. off-farm salaries or wages" xr:uid="{00000000-0004-0000-0400-000004000000}"/>
    <hyperlink ref="A16:J16" location="'Helpful Tips'!B11" tooltip="Click here to view &quot;Helpful Tips&quot;" display="Other Income (incurring GST) e.g. contracting, non-dairy income" xr:uid="{00000000-0004-0000-0400-000005000000}"/>
  </hyperlinks>
  <printOptions horizontalCentered="1" verticalCentered="1"/>
  <pageMargins left="3.937007874015748E-2" right="3.937007874015748E-2" top="3.937007874015748E-2" bottom="3.937007874015748E-2" header="0.31496062992125984" footer="0.31496062992125984"/>
  <pageSetup paperSize="8" scale="85" orientation="landscape" r:id="rId1"/>
  <ignoredErrors>
    <ignoredError sqref="L11"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X72"/>
  <sheetViews>
    <sheetView showGridLines="0" showZeros="0" zoomScaleNormal="100" workbookViewId="0">
      <pane xSplit="13" ySplit="6" topLeftCell="O7" activePane="bottomRight" state="frozen"/>
      <selection pane="topRight" activeCell="N1" sqref="N1"/>
      <selection pane="bottomLeft" activeCell="A7" sqref="A7"/>
      <selection pane="bottomRight" activeCell="O8" sqref="O8"/>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6.81640625" customWidth="1"/>
    <col min="11" max="13" width="12" customWidth="1"/>
    <col min="14" max="49" width="10.54296875" customWidth="1"/>
  </cols>
  <sheetData>
    <row r="1" spans="1:49" ht="33.75" customHeight="1" x14ac:dyDescent="0.35">
      <c r="A1" s="285" t="s">
        <v>150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64"/>
    </row>
    <row r="2" spans="1:49" ht="17.25" customHeight="1" x14ac:dyDescent="0.35">
      <c r="A2" s="65"/>
      <c r="B2" s="66"/>
      <c r="C2" s="66"/>
      <c r="D2" s="66"/>
      <c r="E2" s="66"/>
      <c r="F2" s="66"/>
      <c r="G2" s="66"/>
      <c r="H2" s="66"/>
      <c r="I2" s="398" t="s">
        <v>69</v>
      </c>
      <c r="J2" s="398"/>
      <c r="K2" s="465">
        <f>'Step 4 - Forecast Budget'!K2:O2</f>
        <v>0</v>
      </c>
      <c r="L2" s="465"/>
      <c r="M2" s="465"/>
      <c r="N2" s="465"/>
      <c r="O2" s="465"/>
      <c r="P2" s="465"/>
      <c r="Q2" s="465"/>
      <c r="R2" s="113"/>
      <c r="S2" s="113"/>
      <c r="T2" s="114" t="s">
        <v>151</v>
      </c>
      <c r="U2" s="113"/>
      <c r="V2" s="115">
        <f>'Step 4 - Forecast Budget'!R2</f>
        <v>0</v>
      </c>
      <c r="W2" s="67" t="s">
        <v>71</v>
      </c>
      <c r="X2" s="115">
        <f>'Step 4 - Forecast Budget'!T2</f>
        <v>0</v>
      </c>
      <c r="Y2" s="114"/>
      <c r="Z2" s="114"/>
      <c r="AA2" s="293"/>
      <c r="AB2" s="293"/>
      <c r="AC2" s="293"/>
      <c r="AD2" s="116"/>
      <c r="AE2" s="116"/>
      <c r="AF2" s="116"/>
      <c r="AG2" s="67"/>
      <c r="AH2" s="67"/>
      <c r="AI2" s="67"/>
      <c r="AJ2" s="116"/>
      <c r="AK2" s="116"/>
      <c r="AL2" s="67"/>
      <c r="AM2" s="67"/>
      <c r="AN2" s="67"/>
      <c r="AO2" s="67"/>
      <c r="AP2" s="67"/>
      <c r="AQ2" s="67"/>
      <c r="AR2" s="67"/>
      <c r="AS2" s="67"/>
      <c r="AT2" s="67"/>
      <c r="AU2" s="67"/>
      <c r="AV2" s="67"/>
      <c r="AW2" s="68"/>
    </row>
    <row r="3" spans="1:49" ht="17.25" customHeight="1" x14ac:dyDescent="0.35">
      <c r="A3" s="69"/>
      <c r="B3" s="70"/>
      <c r="C3" s="70"/>
      <c r="D3" s="70"/>
      <c r="E3" s="70"/>
      <c r="F3" s="291"/>
      <c r="G3" s="71"/>
      <c r="H3" s="439" t="s">
        <v>152</v>
      </c>
      <c r="I3" s="439"/>
      <c r="J3" s="439"/>
      <c r="K3" s="71">
        <f>'Step 4 - Forecast Budget'!K3</f>
        <v>0</v>
      </c>
      <c r="L3" s="72" t="s">
        <v>73</v>
      </c>
      <c r="M3" s="117">
        <f>'Step 4 - Forecast Budget'!M3</f>
        <v>0</v>
      </c>
      <c r="N3" s="73" t="s">
        <v>74</v>
      </c>
      <c r="O3" s="74"/>
      <c r="P3" s="251">
        <f>'Step 4 - Forecast Budget'!O3</f>
        <v>0</v>
      </c>
      <c r="Q3" s="74" t="s">
        <v>75</v>
      </c>
      <c r="R3" s="74"/>
      <c r="S3" s="76" t="str">
        <f>'Step 4 - Forecast Budget'!R3</f>
        <v/>
      </c>
      <c r="T3" s="74" t="s">
        <v>76</v>
      </c>
      <c r="U3" s="118"/>
      <c r="V3" s="118" t="str">
        <f>'Step 4 - Forecast Budget'!T3</f>
        <v/>
      </c>
      <c r="W3" s="74" t="s">
        <v>77</v>
      </c>
      <c r="X3" s="74"/>
      <c r="Y3" s="252" t="str">
        <f>'Step 4 - Forecast Budget'!V3</f>
        <v/>
      </c>
      <c r="Z3" s="74" t="s">
        <v>78</v>
      </c>
      <c r="AA3" s="75"/>
      <c r="AB3" s="75"/>
      <c r="AC3" s="119"/>
      <c r="AD3" s="119"/>
      <c r="AE3" s="119"/>
      <c r="AF3" s="119"/>
      <c r="AG3" s="74"/>
      <c r="AH3" s="74"/>
      <c r="AI3" s="119"/>
      <c r="AJ3" s="119"/>
      <c r="AK3" s="119"/>
      <c r="AL3" s="119"/>
      <c r="AM3" s="74"/>
      <c r="AN3" s="74"/>
      <c r="AO3" s="119"/>
      <c r="AP3" s="119"/>
      <c r="AQ3" s="119"/>
      <c r="AR3" s="119"/>
      <c r="AS3" s="119"/>
      <c r="AT3" s="74"/>
      <c r="AU3" s="74"/>
      <c r="AV3" s="74"/>
      <c r="AW3" s="77"/>
    </row>
    <row r="4" spans="1:49" ht="8.25" customHeight="1" x14ac:dyDescent="0.35">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281"/>
      <c r="AH4" s="281"/>
    </row>
    <row r="5" spans="1:49" ht="15.65" customHeight="1" x14ac:dyDescent="0.35">
      <c r="A5" s="443" t="s">
        <v>153</v>
      </c>
      <c r="B5" s="444"/>
      <c r="C5" s="444"/>
      <c r="D5" s="444"/>
      <c r="E5" s="444"/>
      <c r="F5" s="444"/>
      <c r="G5" s="444"/>
      <c r="H5" s="444"/>
      <c r="I5" s="444"/>
      <c r="J5" s="445"/>
      <c r="K5" s="466" t="s">
        <v>154</v>
      </c>
      <c r="L5" s="467"/>
      <c r="M5" s="468"/>
      <c r="N5" s="473" t="s">
        <v>44</v>
      </c>
      <c r="O5" s="469"/>
      <c r="P5" s="470"/>
      <c r="Q5" s="472" t="s">
        <v>45</v>
      </c>
      <c r="R5" s="469"/>
      <c r="S5" s="470"/>
      <c r="T5" s="469" t="s">
        <v>46</v>
      </c>
      <c r="U5" s="469"/>
      <c r="V5" s="470"/>
      <c r="W5" s="469" t="s">
        <v>47</v>
      </c>
      <c r="X5" s="469"/>
      <c r="Y5" s="470"/>
      <c r="Z5" s="469" t="s">
        <v>48</v>
      </c>
      <c r="AA5" s="469"/>
      <c r="AB5" s="470"/>
      <c r="AC5" s="469" t="s">
        <v>49</v>
      </c>
      <c r="AD5" s="469"/>
      <c r="AE5" s="470"/>
      <c r="AF5" s="469" t="s">
        <v>50</v>
      </c>
      <c r="AG5" s="469"/>
      <c r="AH5" s="470"/>
      <c r="AI5" s="469" t="s">
        <v>51</v>
      </c>
      <c r="AJ5" s="469"/>
      <c r="AK5" s="470"/>
      <c r="AL5" s="469" t="s">
        <v>52</v>
      </c>
      <c r="AM5" s="469"/>
      <c r="AN5" s="470"/>
      <c r="AO5" s="469" t="s">
        <v>53</v>
      </c>
      <c r="AP5" s="469"/>
      <c r="AQ5" s="470"/>
      <c r="AR5" s="469" t="s">
        <v>54</v>
      </c>
      <c r="AS5" s="469"/>
      <c r="AT5" s="470"/>
      <c r="AU5" s="469" t="s">
        <v>55</v>
      </c>
      <c r="AV5" s="469"/>
      <c r="AW5" s="474"/>
    </row>
    <row r="6" spans="1:49" ht="15.65" customHeight="1" x14ac:dyDescent="0.35">
      <c r="A6" s="446"/>
      <c r="B6" s="447"/>
      <c r="C6" s="447"/>
      <c r="D6" s="447"/>
      <c r="E6" s="447"/>
      <c r="F6" s="447"/>
      <c r="G6" s="447"/>
      <c r="H6" s="447"/>
      <c r="I6" s="447"/>
      <c r="J6" s="448"/>
      <c r="K6" s="78" t="s">
        <v>157</v>
      </c>
      <c r="L6" s="120" t="s">
        <v>175</v>
      </c>
      <c r="M6" s="152" t="s">
        <v>176</v>
      </c>
      <c r="N6" s="78" t="s">
        <v>157</v>
      </c>
      <c r="O6" s="121" t="s">
        <v>175</v>
      </c>
      <c r="P6" s="122" t="s">
        <v>176</v>
      </c>
      <c r="Q6" s="123" t="s">
        <v>157</v>
      </c>
      <c r="R6" s="121" t="s">
        <v>175</v>
      </c>
      <c r="S6" s="122" t="s">
        <v>176</v>
      </c>
      <c r="T6" s="123" t="s">
        <v>157</v>
      </c>
      <c r="U6" s="121" t="s">
        <v>175</v>
      </c>
      <c r="V6" s="122" t="s">
        <v>176</v>
      </c>
      <c r="W6" s="123" t="s">
        <v>157</v>
      </c>
      <c r="X6" s="121" t="s">
        <v>175</v>
      </c>
      <c r="Y6" s="122" t="s">
        <v>176</v>
      </c>
      <c r="Z6" s="123" t="s">
        <v>157</v>
      </c>
      <c r="AA6" s="121" t="s">
        <v>175</v>
      </c>
      <c r="AB6" s="122" t="s">
        <v>176</v>
      </c>
      <c r="AC6" s="123" t="s">
        <v>157</v>
      </c>
      <c r="AD6" s="121" t="s">
        <v>175</v>
      </c>
      <c r="AE6" s="122" t="s">
        <v>176</v>
      </c>
      <c r="AF6" s="123" t="s">
        <v>157</v>
      </c>
      <c r="AG6" s="121" t="s">
        <v>175</v>
      </c>
      <c r="AH6" s="122" t="s">
        <v>176</v>
      </c>
      <c r="AI6" s="123" t="s">
        <v>157</v>
      </c>
      <c r="AJ6" s="121" t="s">
        <v>175</v>
      </c>
      <c r="AK6" s="122" t="s">
        <v>176</v>
      </c>
      <c r="AL6" s="123" t="s">
        <v>157</v>
      </c>
      <c r="AM6" s="121" t="s">
        <v>175</v>
      </c>
      <c r="AN6" s="122" t="s">
        <v>176</v>
      </c>
      <c r="AO6" s="123" t="s">
        <v>157</v>
      </c>
      <c r="AP6" s="121" t="s">
        <v>175</v>
      </c>
      <c r="AQ6" s="122" t="s">
        <v>176</v>
      </c>
      <c r="AR6" s="123" t="s">
        <v>157</v>
      </c>
      <c r="AS6" s="121" t="s">
        <v>175</v>
      </c>
      <c r="AT6" s="122" t="s">
        <v>176</v>
      </c>
      <c r="AU6" s="123" t="s">
        <v>157</v>
      </c>
      <c r="AV6" s="121" t="s">
        <v>175</v>
      </c>
      <c r="AW6" s="124" t="s">
        <v>176</v>
      </c>
    </row>
    <row r="7" spans="1:49" ht="15.65" customHeight="1" x14ac:dyDescent="0.35">
      <c r="A7" s="475" t="s">
        <v>85</v>
      </c>
      <c r="B7" s="476"/>
      <c r="C7" s="476"/>
      <c r="D7" s="476"/>
      <c r="E7" s="476"/>
      <c r="F7" s="476"/>
      <c r="G7" s="476"/>
      <c r="H7" s="476"/>
      <c r="I7" s="476"/>
      <c r="J7" s="476"/>
      <c r="K7" s="290"/>
      <c r="L7" s="290"/>
      <c r="M7" s="79"/>
      <c r="N7" s="125"/>
      <c r="O7" s="126"/>
      <c r="P7" s="126"/>
      <c r="Q7" s="126"/>
      <c r="R7" s="126"/>
      <c r="S7" s="126"/>
      <c r="T7" s="126"/>
      <c r="U7" s="126"/>
      <c r="V7" s="126"/>
      <c r="W7" s="126"/>
      <c r="X7" s="126"/>
      <c r="Y7" s="126"/>
      <c r="Z7" s="126"/>
      <c r="AA7" s="126"/>
      <c r="AB7" s="126"/>
      <c r="AC7" s="126"/>
      <c r="AD7" s="126"/>
      <c r="AE7" s="125"/>
      <c r="AF7" s="126"/>
      <c r="AG7" s="126"/>
      <c r="AH7" s="125"/>
      <c r="AI7" s="126"/>
      <c r="AJ7" s="126"/>
      <c r="AK7" s="126"/>
      <c r="AL7" s="126"/>
      <c r="AM7" s="125"/>
      <c r="AN7" s="126"/>
      <c r="AO7" s="126"/>
      <c r="AP7" s="126"/>
      <c r="AQ7" s="126"/>
      <c r="AR7" s="126"/>
      <c r="AS7" s="125"/>
      <c r="AT7" s="126"/>
      <c r="AU7" s="126"/>
      <c r="AV7" s="126"/>
      <c r="AW7" s="127"/>
    </row>
    <row r="8" spans="1:49" ht="15.65" customHeight="1" x14ac:dyDescent="0.35">
      <c r="A8" s="342" t="s">
        <v>158</v>
      </c>
      <c r="B8" s="343"/>
      <c r="C8" s="343"/>
      <c r="D8" s="343"/>
      <c r="E8" s="436">
        <f>'Step 4 - Forecast Budget'!E8</f>
        <v>0</v>
      </c>
      <c r="F8" s="436"/>
      <c r="G8" s="81" t="s">
        <v>159</v>
      </c>
      <c r="H8" s="471" t="e">
        <f>'Step 4 - Forecast Budget'!H8</f>
        <v>#DIV/0!</v>
      </c>
      <c r="I8" s="471"/>
      <c r="J8" s="82" t="s">
        <v>88</v>
      </c>
      <c r="K8" s="128">
        <f>'Step 4 - Forecast Budget'!K8</f>
        <v>0</v>
      </c>
      <c r="L8" s="103">
        <f t="shared" ref="L8:L18" si="0">SUM(O8+R8+U8+X8+AA8+AD8+AG8+AJ8+AM8+AP8+AS8+AV8)</f>
        <v>0</v>
      </c>
      <c r="M8" s="129">
        <f t="shared" ref="M8:M19" si="1">K8-L8</f>
        <v>0</v>
      </c>
      <c r="N8" s="103">
        <f>'Step 4 - Forecast Budget'!M8</f>
        <v>0</v>
      </c>
      <c r="O8" s="83"/>
      <c r="P8" s="129">
        <f>O8-N8</f>
        <v>0</v>
      </c>
      <c r="Q8" s="93">
        <f>'Step 4 - Forecast Budget'!N8</f>
        <v>0</v>
      </c>
      <c r="R8" s="83"/>
      <c r="S8" s="129">
        <f>R8-Q8</f>
        <v>0</v>
      </c>
      <c r="T8" s="93">
        <f>'Step 4 - Forecast Budget'!O8</f>
        <v>0</v>
      </c>
      <c r="U8" s="83"/>
      <c r="V8" s="129">
        <f>U8-T8</f>
        <v>0</v>
      </c>
      <c r="W8" s="93">
        <f>'Step 4 - Forecast Budget'!P8</f>
        <v>0</v>
      </c>
      <c r="X8" s="83"/>
      <c r="Y8" s="129">
        <f>X8-W8</f>
        <v>0</v>
      </c>
      <c r="Z8" s="93">
        <f>'Step 4 - Forecast Budget'!Q8</f>
        <v>0</v>
      </c>
      <c r="AA8" s="89"/>
      <c r="AB8" s="129">
        <f>AA8-Z8</f>
        <v>0</v>
      </c>
      <c r="AC8" s="93">
        <f>'Step 4 - Forecast Budget'!R8</f>
        <v>0</v>
      </c>
      <c r="AD8" s="89"/>
      <c r="AE8" s="129">
        <f>AD8-AC8</f>
        <v>0</v>
      </c>
      <c r="AF8" s="93">
        <f>'Step 4 - Forecast Budget'!S8</f>
        <v>0</v>
      </c>
      <c r="AG8" s="89"/>
      <c r="AH8" s="129">
        <f>AG8-AF8</f>
        <v>0</v>
      </c>
      <c r="AI8" s="93">
        <f>'Step 4 - Forecast Budget'!T8</f>
        <v>0</v>
      </c>
      <c r="AJ8" s="89"/>
      <c r="AK8" s="129">
        <f>AJ8-AI8</f>
        <v>0</v>
      </c>
      <c r="AL8" s="93">
        <f>'Step 4 - Forecast Budget'!U8</f>
        <v>0</v>
      </c>
      <c r="AM8" s="89"/>
      <c r="AN8" s="129">
        <f>AM8-AL8</f>
        <v>0</v>
      </c>
      <c r="AO8" s="93">
        <f>'Step 4 - Forecast Budget'!V8</f>
        <v>0</v>
      </c>
      <c r="AP8" s="89"/>
      <c r="AQ8" s="129">
        <f>AP8-AO8</f>
        <v>0</v>
      </c>
      <c r="AR8" s="93">
        <f>'Step 4 - Forecast Budget'!W8</f>
        <v>0</v>
      </c>
      <c r="AS8" s="83"/>
      <c r="AT8" s="129">
        <f>AS8-AR8</f>
        <v>0</v>
      </c>
      <c r="AU8" s="93">
        <f>'Step 4 - Forecast Budget'!X8</f>
        <v>0</v>
      </c>
      <c r="AV8" s="89"/>
      <c r="AW8" s="129">
        <f>AV8-AU8</f>
        <v>0</v>
      </c>
    </row>
    <row r="9" spans="1:49" ht="15.65" customHeight="1" x14ac:dyDescent="0.35">
      <c r="A9" s="377" t="s">
        <v>160</v>
      </c>
      <c r="B9" s="378"/>
      <c r="C9" s="378"/>
      <c r="D9" s="378"/>
      <c r="E9" s="436">
        <f>'Step 4 - Forecast Budget'!E9</f>
        <v>0</v>
      </c>
      <c r="F9" s="436"/>
      <c r="G9" s="81" t="s">
        <v>161</v>
      </c>
      <c r="H9" s="471" t="e">
        <f>'Step 4 - Forecast Budget'!H9</f>
        <v>#DIV/0!</v>
      </c>
      <c r="I9" s="471"/>
      <c r="J9" s="86" t="s">
        <v>88</v>
      </c>
      <c r="K9" s="128">
        <f>'Step 4 - Forecast Budget'!K9</f>
        <v>0</v>
      </c>
      <c r="L9" s="103">
        <f t="shared" si="0"/>
        <v>0</v>
      </c>
      <c r="M9" s="129">
        <f t="shared" si="1"/>
        <v>0</v>
      </c>
      <c r="N9" s="103">
        <f>'Step 4 - Forecast Budget'!M9</f>
        <v>0</v>
      </c>
      <c r="O9" s="89"/>
      <c r="P9" s="129">
        <f t="shared" ref="P9:P19" si="2">O9-N9</f>
        <v>0</v>
      </c>
      <c r="Q9" s="93">
        <f>'Step 4 - Forecast Budget'!N9</f>
        <v>0</v>
      </c>
      <c r="R9" s="89"/>
      <c r="S9" s="129">
        <f t="shared" ref="S9:S19" si="3">R9-Q9</f>
        <v>0</v>
      </c>
      <c r="T9" s="93">
        <f>'Step 4 - Forecast Budget'!O9</f>
        <v>0</v>
      </c>
      <c r="U9" s="89"/>
      <c r="V9" s="129">
        <f t="shared" ref="V9:V19" si="4">U9-T9</f>
        <v>0</v>
      </c>
      <c r="W9" s="93">
        <f>'Step 4 - Forecast Budget'!P9</f>
        <v>0</v>
      </c>
      <c r="X9" s="89"/>
      <c r="Y9" s="129">
        <f t="shared" ref="Y9:Y19" si="5">X9-W9</f>
        <v>0</v>
      </c>
      <c r="Z9" s="93">
        <f>'Step 4 - Forecast Budget'!Q9</f>
        <v>0</v>
      </c>
      <c r="AA9" s="89"/>
      <c r="AB9" s="129">
        <f t="shared" ref="AB9:AB19" si="6">AA9-Z9</f>
        <v>0</v>
      </c>
      <c r="AC9" s="93">
        <f>'Step 4 - Forecast Budget'!R9</f>
        <v>0</v>
      </c>
      <c r="AD9" s="89"/>
      <c r="AE9" s="129">
        <f t="shared" ref="AE9:AE19" si="7">AD9-AC9</f>
        <v>0</v>
      </c>
      <c r="AF9" s="93">
        <f>'Step 4 - Forecast Budget'!S9</f>
        <v>0</v>
      </c>
      <c r="AG9" s="89"/>
      <c r="AH9" s="129">
        <f t="shared" ref="AH9:AH19" si="8">AG9-AF9</f>
        <v>0</v>
      </c>
      <c r="AI9" s="93">
        <f>'Step 4 - Forecast Budget'!T9</f>
        <v>0</v>
      </c>
      <c r="AJ9" s="89"/>
      <c r="AK9" s="129">
        <f t="shared" ref="AK9:AK19" si="9">AJ9-AI9</f>
        <v>0</v>
      </c>
      <c r="AL9" s="93">
        <f>'Step 4 - Forecast Budget'!U9</f>
        <v>0</v>
      </c>
      <c r="AM9" s="89"/>
      <c r="AN9" s="129">
        <f t="shared" ref="AN9:AN19" si="10">AM9-AL9</f>
        <v>0</v>
      </c>
      <c r="AO9" s="93">
        <f>'Step 4 - Forecast Budget'!V9</f>
        <v>0</v>
      </c>
      <c r="AP9" s="89"/>
      <c r="AQ9" s="129">
        <f t="shared" ref="AQ9:AQ19" si="11">AP9-AO9</f>
        <v>0</v>
      </c>
      <c r="AR9" s="93">
        <f>'Step 4 - Forecast Budget'!W9</f>
        <v>0</v>
      </c>
      <c r="AS9" s="89"/>
      <c r="AT9" s="129">
        <f t="shared" ref="AT9:AT19" si="12">AS9-AR9</f>
        <v>0</v>
      </c>
      <c r="AU9" s="93">
        <f>'Step 4 - Forecast Budget'!X9</f>
        <v>0</v>
      </c>
      <c r="AV9" s="89"/>
      <c r="AW9" s="129">
        <f t="shared" ref="AW9:AW19" si="13">AV9-AU9</f>
        <v>0</v>
      </c>
    </row>
    <row r="10" spans="1:49" ht="15.65" customHeight="1" x14ac:dyDescent="0.35">
      <c r="A10" s="342" t="s">
        <v>162</v>
      </c>
      <c r="B10" s="343"/>
      <c r="C10" s="343"/>
      <c r="D10" s="343"/>
      <c r="E10" s="436">
        <f>'Step 4 - Forecast Budget'!E10</f>
        <v>0</v>
      </c>
      <c r="F10" s="436"/>
      <c r="G10" s="88" t="s">
        <v>163</v>
      </c>
      <c r="H10" s="471">
        <f>'Step 4 - Forecast Budget'!H10</f>
        <v>0</v>
      </c>
      <c r="I10" s="471"/>
      <c r="J10" s="82" t="s">
        <v>93</v>
      </c>
      <c r="K10" s="128">
        <f>'Step 4 - Forecast Budget'!K10</f>
        <v>0</v>
      </c>
      <c r="L10" s="103">
        <f t="shared" si="0"/>
        <v>0</v>
      </c>
      <c r="M10" s="129">
        <f t="shared" si="1"/>
        <v>0</v>
      </c>
      <c r="N10" s="103">
        <f>'Step 4 - Forecast Budget'!M10</f>
        <v>0</v>
      </c>
      <c r="O10" s="89"/>
      <c r="P10" s="129">
        <f t="shared" si="2"/>
        <v>0</v>
      </c>
      <c r="Q10" s="93">
        <f>'Step 4 - Forecast Budget'!N10</f>
        <v>0</v>
      </c>
      <c r="R10" s="89"/>
      <c r="S10" s="129">
        <f t="shared" si="3"/>
        <v>0</v>
      </c>
      <c r="T10" s="93">
        <f>'Step 4 - Forecast Budget'!O10</f>
        <v>0</v>
      </c>
      <c r="U10" s="89"/>
      <c r="V10" s="129">
        <f t="shared" si="4"/>
        <v>0</v>
      </c>
      <c r="W10" s="93">
        <f>'Step 4 - Forecast Budget'!P10</f>
        <v>0</v>
      </c>
      <c r="X10" s="89"/>
      <c r="Y10" s="129">
        <f t="shared" si="5"/>
        <v>0</v>
      </c>
      <c r="Z10" s="93">
        <f>'Step 4 - Forecast Budget'!Q10</f>
        <v>0</v>
      </c>
      <c r="AA10" s="89"/>
      <c r="AB10" s="129">
        <f t="shared" si="6"/>
        <v>0</v>
      </c>
      <c r="AC10" s="93">
        <f>'Step 4 - Forecast Budget'!R10</f>
        <v>0</v>
      </c>
      <c r="AD10" s="89"/>
      <c r="AE10" s="129">
        <f t="shared" si="7"/>
        <v>0</v>
      </c>
      <c r="AF10" s="93">
        <f>'Step 4 - Forecast Budget'!S10</f>
        <v>0</v>
      </c>
      <c r="AG10" s="89"/>
      <c r="AH10" s="129">
        <f t="shared" si="8"/>
        <v>0</v>
      </c>
      <c r="AI10" s="93">
        <f>'Step 4 - Forecast Budget'!T10</f>
        <v>0</v>
      </c>
      <c r="AJ10" s="89"/>
      <c r="AK10" s="129">
        <f t="shared" si="9"/>
        <v>0</v>
      </c>
      <c r="AL10" s="93">
        <f>'Step 4 - Forecast Budget'!U10</f>
        <v>0</v>
      </c>
      <c r="AM10" s="89"/>
      <c r="AN10" s="129">
        <f t="shared" si="10"/>
        <v>0</v>
      </c>
      <c r="AO10" s="93">
        <f>'Step 4 - Forecast Budget'!V10</f>
        <v>0</v>
      </c>
      <c r="AP10" s="89"/>
      <c r="AQ10" s="129">
        <f t="shared" si="11"/>
        <v>0</v>
      </c>
      <c r="AR10" s="93">
        <f>'Step 4 - Forecast Budget'!W10</f>
        <v>0</v>
      </c>
      <c r="AS10" s="89"/>
      <c r="AT10" s="129">
        <f t="shared" si="12"/>
        <v>0</v>
      </c>
      <c r="AU10" s="93">
        <f>'Step 4 - Forecast Budget'!X10</f>
        <v>0</v>
      </c>
      <c r="AV10" s="89"/>
      <c r="AW10" s="129">
        <f t="shared" si="13"/>
        <v>0</v>
      </c>
    </row>
    <row r="11" spans="1:49" ht="15.65" customHeight="1" x14ac:dyDescent="0.35">
      <c r="A11" s="287" t="str">
        <f>'Step 1 - Milk Income'!A20</f>
        <v>Previous May production &amp; advance on last season</v>
      </c>
      <c r="B11" s="288"/>
      <c r="C11" s="288"/>
      <c r="D11" s="288"/>
      <c r="E11" s="193"/>
      <c r="F11" s="193"/>
      <c r="G11" s="88"/>
      <c r="H11" s="194"/>
      <c r="I11" s="194"/>
      <c r="J11" s="82"/>
      <c r="K11" s="128">
        <f>'Step 4 - Forecast Budget'!K11</f>
        <v>0</v>
      </c>
      <c r="L11" s="103">
        <f t="shared" si="0"/>
        <v>0</v>
      </c>
      <c r="M11" s="129">
        <f t="shared" si="1"/>
        <v>0</v>
      </c>
      <c r="N11" s="103">
        <f>'Step 4 - Forecast Budget'!M11</f>
        <v>0</v>
      </c>
      <c r="O11" s="89"/>
      <c r="P11" s="129">
        <f>O11-N11</f>
        <v>0</v>
      </c>
      <c r="Q11" s="93">
        <f>'Step 4 - Forecast Budget'!N11</f>
        <v>0</v>
      </c>
      <c r="R11" s="89"/>
      <c r="S11" s="129">
        <f t="shared" si="3"/>
        <v>0</v>
      </c>
      <c r="T11" s="93">
        <f>'Step 4 - Forecast Budget'!O11</f>
        <v>0</v>
      </c>
      <c r="U11" s="89"/>
      <c r="V11" s="129">
        <f t="shared" si="4"/>
        <v>0</v>
      </c>
      <c r="W11" s="93">
        <f>'Step 4 - Forecast Budget'!P11</f>
        <v>0</v>
      </c>
      <c r="X11" s="89"/>
      <c r="Y11" s="129">
        <f>X11-W11</f>
        <v>0</v>
      </c>
      <c r="Z11" s="93">
        <f>'Step 4 - Forecast Budget'!Q11</f>
        <v>0</v>
      </c>
      <c r="AA11" s="89"/>
      <c r="AB11" s="129">
        <f>AA11-Z11</f>
        <v>0</v>
      </c>
      <c r="AC11" s="93">
        <f>'Step 4 - Forecast Budget'!R11</f>
        <v>0</v>
      </c>
      <c r="AD11" s="89"/>
      <c r="AE11" s="129">
        <f>AD11-AC11</f>
        <v>0</v>
      </c>
      <c r="AF11" s="93">
        <f>'Step 4 - Forecast Budget'!S11</f>
        <v>0</v>
      </c>
      <c r="AG11" s="89"/>
      <c r="AH11" s="129">
        <f>AG11-AF11</f>
        <v>0</v>
      </c>
      <c r="AI11" s="93">
        <f>'Step 4 - Forecast Budget'!T11</f>
        <v>0</v>
      </c>
      <c r="AJ11" s="89"/>
      <c r="AK11" s="129">
        <f>AJ11-AI11</f>
        <v>0</v>
      </c>
      <c r="AL11" s="93">
        <f>'Step 4 - Forecast Budget'!U11</f>
        <v>0</v>
      </c>
      <c r="AM11" s="89"/>
      <c r="AN11" s="129">
        <f>AM11-AL11</f>
        <v>0</v>
      </c>
      <c r="AO11" s="93">
        <f>'Step 4 - Forecast Budget'!V11</f>
        <v>0</v>
      </c>
      <c r="AP11" s="89"/>
      <c r="AQ11" s="129">
        <f>AP11-AO11</f>
        <v>0</v>
      </c>
      <c r="AR11" s="93">
        <f>'Step 4 - Forecast Budget'!W11</f>
        <v>0</v>
      </c>
      <c r="AS11" s="89"/>
      <c r="AT11" s="129">
        <f>AS11-AR11</f>
        <v>0</v>
      </c>
      <c r="AU11" s="93">
        <f>'Step 4 - Forecast Budget'!X11</f>
        <v>0</v>
      </c>
      <c r="AV11" s="89"/>
      <c r="AW11" s="129">
        <f t="shared" si="13"/>
        <v>0</v>
      </c>
    </row>
    <row r="12" spans="1:49" ht="15.65" customHeight="1" x14ac:dyDescent="0.35">
      <c r="A12" s="377" t="s">
        <v>164</v>
      </c>
      <c r="B12" s="378"/>
      <c r="C12" s="378"/>
      <c r="D12" s="378"/>
      <c r="E12" s="340"/>
      <c r="F12" s="340"/>
      <c r="G12" s="378"/>
      <c r="H12" s="340"/>
      <c r="I12" s="340"/>
      <c r="J12" s="379"/>
      <c r="K12" s="128">
        <f>'Step 4 - Forecast Budget'!K12</f>
        <v>0</v>
      </c>
      <c r="L12" s="103">
        <f t="shared" si="0"/>
        <v>0</v>
      </c>
      <c r="M12" s="129">
        <f t="shared" si="1"/>
        <v>0</v>
      </c>
      <c r="N12" s="103">
        <f>'Step 4 - Forecast Budget'!M12</f>
        <v>0</v>
      </c>
      <c r="O12" s="89"/>
      <c r="P12" s="129">
        <f t="shared" si="2"/>
        <v>0</v>
      </c>
      <c r="Q12" s="93">
        <f>'Step 4 - Forecast Budget'!N12</f>
        <v>0</v>
      </c>
      <c r="R12" s="89"/>
      <c r="S12" s="129">
        <f t="shared" si="3"/>
        <v>0</v>
      </c>
      <c r="T12" s="93">
        <f>'Step 4 - Forecast Budget'!O12</f>
        <v>0</v>
      </c>
      <c r="U12" s="89"/>
      <c r="V12" s="129">
        <f t="shared" si="4"/>
        <v>0</v>
      </c>
      <c r="W12" s="93">
        <f>'Step 4 - Forecast Budget'!P12</f>
        <v>0</v>
      </c>
      <c r="X12" s="89"/>
      <c r="Y12" s="129">
        <f t="shared" si="5"/>
        <v>0</v>
      </c>
      <c r="Z12" s="93">
        <f>'Step 4 - Forecast Budget'!Q12</f>
        <v>0</v>
      </c>
      <c r="AA12" s="89"/>
      <c r="AB12" s="129">
        <f t="shared" si="6"/>
        <v>0</v>
      </c>
      <c r="AC12" s="93">
        <f>'Step 4 - Forecast Budget'!R12</f>
        <v>0</v>
      </c>
      <c r="AD12" s="89"/>
      <c r="AE12" s="129">
        <f t="shared" si="7"/>
        <v>0</v>
      </c>
      <c r="AF12" s="93">
        <f>'Step 4 - Forecast Budget'!S12</f>
        <v>0</v>
      </c>
      <c r="AG12" s="89"/>
      <c r="AH12" s="129">
        <f t="shared" si="8"/>
        <v>0</v>
      </c>
      <c r="AI12" s="93">
        <f>'Step 4 - Forecast Budget'!T12</f>
        <v>0</v>
      </c>
      <c r="AJ12" s="89"/>
      <c r="AK12" s="129">
        <f t="shared" si="9"/>
        <v>0</v>
      </c>
      <c r="AL12" s="93">
        <f>'Step 4 - Forecast Budget'!U12</f>
        <v>0</v>
      </c>
      <c r="AM12" s="89"/>
      <c r="AN12" s="129">
        <f t="shared" si="10"/>
        <v>0</v>
      </c>
      <c r="AO12" s="93">
        <f>'Step 4 - Forecast Budget'!V12</f>
        <v>0</v>
      </c>
      <c r="AP12" s="89"/>
      <c r="AQ12" s="129">
        <f t="shared" si="11"/>
        <v>0</v>
      </c>
      <c r="AR12" s="93">
        <f>'Step 4 - Forecast Budget'!W12</f>
        <v>0</v>
      </c>
      <c r="AS12" s="89"/>
      <c r="AT12" s="129">
        <f t="shared" si="12"/>
        <v>0</v>
      </c>
      <c r="AU12" s="93">
        <f>'Step 4 - Forecast Budget'!X12</f>
        <v>0</v>
      </c>
      <c r="AV12" s="89"/>
      <c r="AW12" s="129">
        <f t="shared" si="13"/>
        <v>0</v>
      </c>
    </row>
    <row r="13" spans="1:49" ht="15.65" customHeight="1" x14ac:dyDescent="0.35">
      <c r="A13" s="385" t="s">
        <v>96</v>
      </c>
      <c r="B13" s="386"/>
      <c r="C13" s="386"/>
      <c r="D13" s="386"/>
      <c r="E13" s="387"/>
      <c r="F13" s="387"/>
      <c r="G13" s="386"/>
      <c r="H13" s="387"/>
      <c r="I13" s="387"/>
      <c r="J13" s="388"/>
      <c r="K13" s="128">
        <f>'Step 4 - Forecast Budget'!K13</f>
        <v>0</v>
      </c>
      <c r="L13" s="103">
        <f t="shared" si="0"/>
        <v>0</v>
      </c>
      <c r="M13" s="129">
        <f t="shared" si="1"/>
        <v>0</v>
      </c>
      <c r="N13" s="103">
        <f>'Step 4 - Forecast Budget'!M13</f>
        <v>0</v>
      </c>
      <c r="O13" s="89"/>
      <c r="P13" s="129">
        <f t="shared" si="2"/>
        <v>0</v>
      </c>
      <c r="Q13" s="93">
        <f>'Step 4 - Forecast Budget'!N13</f>
        <v>0</v>
      </c>
      <c r="R13" s="89"/>
      <c r="S13" s="129">
        <f>R13-Q13</f>
        <v>0</v>
      </c>
      <c r="T13" s="93">
        <f>'Step 4 - Forecast Budget'!O13</f>
        <v>0</v>
      </c>
      <c r="U13" s="89"/>
      <c r="V13" s="129">
        <f>U13-T13</f>
        <v>0</v>
      </c>
      <c r="W13" s="93">
        <f>'Step 4 - Forecast Budget'!P13</f>
        <v>0</v>
      </c>
      <c r="X13" s="89"/>
      <c r="Y13" s="129">
        <f>X13-W13</f>
        <v>0</v>
      </c>
      <c r="Z13" s="93">
        <f>'Step 4 - Forecast Budget'!Q13</f>
        <v>0</v>
      </c>
      <c r="AA13" s="89"/>
      <c r="AB13" s="129">
        <f>AA13-Z13</f>
        <v>0</v>
      </c>
      <c r="AC13" s="93">
        <f>'Step 4 - Forecast Budget'!R13</f>
        <v>0</v>
      </c>
      <c r="AD13" s="89"/>
      <c r="AE13" s="129">
        <f>AD13-AC13</f>
        <v>0</v>
      </c>
      <c r="AF13" s="93">
        <f>'Step 4 - Forecast Budget'!S13</f>
        <v>0</v>
      </c>
      <c r="AG13" s="89"/>
      <c r="AH13" s="129">
        <f>AG13-AF13</f>
        <v>0</v>
      </c>
      <c r="AI13" s="93">
        <f>'Step 4 - Forecast Budget'!T13</f>
        <v>0</v>
      </c>
      <c r="AJ13" s="89"/>
      <c r="AK13" s="129">
        <f>AJ13-AI13</f>
        <v>0</v>
      </c>
      <c r="AL13" s="93">
        <f>'Step 4 - Forecast Budget'!U13</f>
        <v>0</v>
      </c>
      <c r="AM13" s="89"/>
      <c r="AN13" s="129">
        <f>AM13-AL13</f>
        <v>0</v>
      </c>
      <c r="AO13" s="93">
        <f>'Step 4 - Forecast Budget'!V13</f>
        <v>0</v>
      </c>
      <c r="AP13" s="89"/>
      <c r="AQ13" s="129">
        <f>AP13-AO13</f>
        <v>0</v>
      </c>
      <c r="AR13" s="93">
        <f>'Step 4 - Forecast Budget'!W13</f>
        <v>0</v>
      </c>
      <c r="AS13" s="89"/>
      <c r="AT13" s="129">
        <f>AS13-AR13</f>
        <v>0</v>
      </c>
      <c r="AU13" s="93">
        <f>'Step 4 - Forecast Budget'!X13</f>
        <v>0</v>
      </c>
      <c r="AV13" s="89"/>
      <c r="AW13" s="129">
        <f t="shared" si="13"/>
        <v>0</v>
      </c>
    </row>
    <row r="14" spans="1:49" ht="15.65" customHeight="1" x14ac:dyDescent="0.35">
      <c r="A14" s="385" t="s">
        <v>165</v>
      </c>
      <c r="B14" s="386"/>
      <c r="C14" s="386"/>
      <c r="D14" s="386"/>
      <c r="E14" s="387"/>
      <c r="F14" s="387"/>
      <c r="G14" s="386"/>
      <c r="H14" s="387"/>
      <c r="I14" s="387"/>
      <c r="J14" s="388"/>
      <c r="K14" s="128">
        <f>'Step 4 - Forecast Budget'!K14</f>
        <v>0</v>
      </c>
      <c r="L14" s="103">
        <f t="shared" si="0"/>
        <v>0</v>
      </c>
      <c r="M14" s="129">
        <f t="shared" si="1"/>
        <v>0</v>
      </c>
      <c r="N14" s="103">
        <f>'Step 4 - Forecast Budget'!M14</f>
        <v>0</v>
      </c>
      <c r="O14" s="89"/>
      <c r="P14" s="129">
        <f t="shared" si="2"/>
        <v>0</v>
      </c>
      <c r="Q14" s="93">
        <f>'Step 4 - Forecast Budget'!N14</f>
        <v>0</v>
      </c>
      <c r="R14" s="89"/>
      <c r="S14" s="129">
        <f>R14-Q14</f>
        <v>0</v>
      </c>
      <c r="T14" s="93">
        <f>'Step 4 - Forecast Budget'!O14</f>
        <v>0</v>
      </c>
      <c r="U14" s="89"/>
      <c r="V14" s="129">
        <f>U14-T14</f>
        <v>0</v>
      </c>
      <c r="W14" s="93">
        <f>'Step 4 - Forecast Budget'!P14</f>
        <v>0</v>
      </c>
      <c r="X14" s="89"/>
      <c r="Y14" s="129">
        <f>X14-W14</f>
        <v>0</v>
      </c>
      <c r="Z14" s="93">
        <f>'Step 4 - Forecast Budget'!Q14</f>
        <v>0</v>
      </c>
      <c r="AA14" s="89"/>
      <c r="AB14" s="129">
        <f>AA14-Z14</f>
        <v>0</v>
      </c>
      <c r="AC14" s="93">
        <f>'Step 4 - Forecast Budget'!R14</f>
        <v>0</v>
      </c>
      <c r="AD14" s="89"/>
      <c r="AE14" s="129">
        <f>AD14-AC14</f>
        <v>0</v>
      </c>
      <c r="AF14" s="93">
        <f>'Step 4 - Forecast Budget'!S14</f>
        <v>0</v>
      </c>
      <c r="AG14" s="89"/>
      <c r="AH14" s="129">
        <f>AG14-AF14</f>
        <v>0</v>
      </c>
      <c r="AI14" s="93">
        <f>'Step 4 - Forecast Budget'!T14</f>
        <v>0</v>
      </c>
      <c r="AJ14" s="89"/>
      <c r="AK14" s="129">
        <f>AJ14-AI14</f>
        <v>0</v>
      </c>
      <c r="AL14" s="93">
        <f>'Step 4 - Forecast Budget'!U14</f>
        <v>0</v>
      </c>
      <c r="AM14" s="89"/>
      <c r="AN14" s="129">
        <f>AM14-AL14</f>
        <v>0</v>
      </c>
      <c r="AO14" s="93">
        <f>'Step 4 - Forecast Budget'!V14</f>
        <v>0</v>
      </c>
      <c r="AP14" s="89"/>
      <c r="AQ14" s="129">
        <f>AP14-AO14</f>
        <v>0</v>
      </c>
      <c r="AR14" s="93">
        <f>'Step 4 - Forecast Budget'!W14</f>
        <v>0</v>
      </c>
      <c r="AS14" s="89"/>
      <c r="AT14" s="129">
        <f>AS14-AR14</f>
        <v>0</v>
      </c>
      <c r="AU14" s="93">
        <f>'Step 4 - Forecast Budget'!X14</f>
        <v>0</v>
      </c>
      <c r="AV14" s="89"/>
      <c r="AW14" s="129">
        <f t="shared" si="13"/>
        <v>0</v>
      </c>
    </row>
    <row r="15" spans="1:49" ht="15.65" customHeight="1" x14ac:dyDescent="0.35">
      <c r="A15" s="330" t="s">
        <v>98</v>
      </c>
      <c r="B15" s="331"/>
      <c r="C15" s="331"/>
      <c r="D15" s="331"/>
      <c r="E15" s="331"/>
      <c r="F15" s="331"/>
      <c r="G15" s="331"/>
      <c r="H15" s="331"/>
      <c r="I15" s="331"/>
      <c r="J15" s="331"/>
      <c r="K15" s="94">
        <f>'Step 4 - Forecast Budget'!K15</f>
        <v>0</v>
      </c>
      <c r="L15" s="130">
        <f t="shared" si="0"/>
        <v>0</v>
      </c>
      <c r="M15" s="131">
        <f t="shared" si="1"/>
        <v>0</v>
      </c>
      <c r="N15" s="130">
        <f>'Step 4 - Forecast Budget'!M15</f>
        <v>0</v>
      </c>
      <c r="O15" s="132">
        <f>SUM(O8:O14)</f>
        <v>0</v>
      </c>
      <c r="P15" s="131">
        <f t="shared" si="2"/>
        <v>0</v>
      </c>
      <c r="Q15" s="132">
        <f>'Step 4 - Forecast Budget'!N15</f>
        <v>0</v>
      </c>
      <c r="R15" s="90">
        <f>SUM(R8:R14)</f>
        <v>0</v>
      </c>
      <c r="S15" s="131">
        <f t="shared" si="3"/>
        <v>0</v>
      </c>
      <c r="T15" s="132">
        <f>'Step 4 - Forecast Budget'!O15</f>
        <v>0</v>
      </c>
      <c r="U15" s="90">
        <f>SUM(U8:U14)</f>
        <v>0</v>
      </c>
      <c r="V15" s="131">
        <f t="shared" si="4"/>
        <v>0</v>
      </c>
      <c r="W15" s="132">
        <f>'Step 4 - Forecast Budget'!P15</f>
        <v>0</v>
      </c>
      <c r="X15" s="90">
        <f>SUM(X8:X14)</f>
        <v>0</v>
      </c>
      <c r="Y15" s="131">
        <f t="shared" si="5"/>
        <v>0</v>
      </c>
      <c r="Z15" s="132">
        <f>'Step 4 - Forecast Budget'!Q15</f>
        <v>0</v>
      </c>
      <c r="AA15" s="90">
        <f>SUM(AA8:AA14)</f>
        <v>0</v>
      </c>
      <c r="AB15" s="131">
        <f t="shared" si="6"/>
        <v>0</v>
      </c>
      <c r="AC15" s="132">
        <f>'Step 4 - Forecast Budget'!R15</f>
        <v>0</v>
      </c>
      <c r="AD15" s="90">
        <f>SUM(AD8:AD14)</f>
        <v>0</v>
      </c>
      <c r="AE15" s="131">
        <f t="shared" si="7"/>
        <v>0</v>
      </c>
      <c r="AF15" s="132">
        <f>'Step 4 - Forecast Budget'!S15</f>
        <v>0</v>
      </c>
      <c r="AG15" s="90">
        <f>SUM(AG8:AG14)</f>
        <v>0</v>
      </c>
      <c r="AH15" s="131">
        <f t="shared" si="8"/>
        <v>0</v>
      </c>
      <c r="AI15" s="132">
        <f>'Step 4 - Forecast Budget'!T15</f>
        <v>0</v>
      </c>
      <c r="AJ15" s="90">
        <f>SUM(AJ8:AJ14)</f>
        <v>0</v>
      </c>
      <c r="AK15" s="131">
        <f t="shared" si="9"/>
        <v>0</v>
      </c>
      <c r="AL15" s="132">
        <f>'Step 4 - Forecast Budget'!U15</f>
        <v>0</v>
      </c>
      <c r="AM15" s="90">
        <f>SUM(AM8:AM14)</f>
        <v>0</v>
      </c>
      <c r="AN15" s="131">
        <f t="shared" si="10"/>
        <v>0</v>
      </c>
      <c r="AO15" s="132">
        <f>'Step 4 - Forecast Budget'!V15</f>
        <v>0</v>
      </c>
      <c r="AP15" s="90">
        <f>SUM(AP8:AP14)</f>
        <v>0</v>
      </c>
      <c r="AQ15" s="131">
        <f t="shared" si="11"/>
        <v>0</v>
      </c>
      <c r="AR15" s="132">
        <f>'Step 4 - Forecast Budget'!W15</f>
        <v>0</v>
      </c>
      <c r="AS15" s="90">
        <f>SUM(AS8:AS14)</f>
        <v>0</v>
      </c>
      <c r="AT15" s="131">
        <f t="shared" si="12"/>
        <v>0</v>
      </c>
      <c r="AU15" s="132">
        <f>'Step 4 - Forecast Budget'!X15</f>
        <v>0</v>
      </c>
      <c r="AV15" s="90">
        <f>SUM(AV8:AV14)</f>
        <v>0</v>
      </c>
      <c r="AW15" s="131">
        <f t="shared" si="13"/>
        <v>0</v>
      </c>
    </row>
    <row r="16" spans="1:49" ht="15.65" customHeight="1" x14ac:dyDescent="0.35">
      <c r="A16" s="385" t="s">
        <v>99</v>
      </c>
      <c r="B16" s="386"/>
      <c r="C16" s="386"/>
      <c r="D16" s="386"/>
      <c r="E16" s="387"/>
      <c r="F16" s="387"/>
      <c r="G16" s="386"/>
      <c r="H16" s="387"/>
      <c r="I16" s="387"/>
      <c r="J16" s="388"/>
      <c r="K16" s="128">
        <f>'Step 4 - Forecast Budget'!K16</f>
        <v>0</v>
      </c>
      <c r="L16" s="103">
        <f t="shared" si="0"/>
        <v>0</v>
      </c>
      <c r="M16" s="129">
        <f t="shared" si="1"/>
        <v>0</v>
      </c>
      <c r="N16" s="103">
        <f>'Step 4 - Forecast Budget'!M16</f>
        <v>0</v>
      </c>
      <c r="O16" s="89"/>
      <c r="P16" s="129">
        <f t="shared" si="2"/>
        <v>0</v>
      </c>
      <c r="Q16" s="93">
        <f>'Step 4 - Forecast Budget'!N16</f>
        <v>0</v>
      </c>
      <c r="R16" s="89"/>
      <c r="S16" s="129">
        <f>R16-Q16</f>
        <v>0</v>
      </c>
      <c r="T16" s="93">
        <f>'Step 4 - Forecast Budget'!O16</f>
        <v>0</v>
      </c>
      <c r="U16" s="89"/>
      <c r="V16" s="129">
        <f t="shared" si="4"/>
        <v>0</v>
      </c>
      <c r="W16" s="93">
        <f>'Step 4 - Forecast Budget'!P16</f>
        <v>0</v>
      </c>
      <c r="X16" s="89"/>
      <c r="Y16" s="129">
        <f t="shared" si="5"/>
        <v>0</v>
      </c>
      <c r="Z16" s="93">
        <f>'Step 4 - Forecast Budget'!Q16</f>
        <v>0</v>
      </c>
      <c r="AA16" s="89"/>
      <c r="AB16" s="129">
        <f t="shared" si="6"/>
        <v>0</v>
      </c>
      <c r="AC16" s="93">
        <f>'Step 4 - Forecast Budget'!R16</f>
        <v>0</v>
      </c>
      <c r="AD16" s="89"/>
      <c r="AE16" s="129">
        <f t="shared" si="7"/>
        <v>0</v>
      </c>
      <c r="AF16" s="93">
        <f>'Step 4 - Forecast Budget'!S16</f>
        <v>0</v>
      </c>
      <c r="AG16" s="89"/>
      <c r="AH16" s="129">
        <f t="shared" si="8"/>
        <v>0</v>
      </c>
      <c r="AI16" s="93">
        <f>'Step 4 - Forecast Budget'!T16</f>
        <v>0</v>
      </c>
      <c r="AJ16" s="89"/>
      <c r="AK16" s="129">
        <f t="shared" si="9"/>
        <v>0</v>
      </c>
      <c r="AL16" s="93">
        <f>'Step 4 - Forecast Budget'!U16</f>
        <v>0</v>
      </c>
      <c r="AM16" s="89"/>
      <c r="AN16" s="129">
        <f t="shared" si="10"/>
        <v>0</v>
      </c>
      <c r="AO16" s="93">
        <f>'Step 4 - Forecast Budget'!V16</f>
        <v>0</v>
      </c>
      <c r="AP16" s="89"/>
      <c r="AQ16" s="129">
        <f t="shared" si="11"/>
        <v>0</v>
      </c>
      <c r="AR16" s="93">
        <f>'Step 4 - Forecast Budget'!W16</f>
        <v>0</v>
      </c>
      <c r="AS16" s="89"/>
      <c r="AT16" s="129">
        <f t="shared" si="12"/>
        <v>0</v>
      </c>
      <c r="AU16" s="93">
        <f>'Step 4 - Forecast Budget'!X16</f>
        <v>0</v>
      </c>
      <c r="AV16" s="89"/>
      <c r="AW16" s="129">
        <f t="shared" si="13"/>
        <v>0</v>
      </c>
    </row>
    <row r="17" spans="1:49" ht="15.65" customHeight="1" x14ac:dyDescent="0.35">
      <c r="A17" s="385" t="s">
        <v>100</v>
      </c>
      <c r="B17" s="386"/>
      <c r="C17" s="386"/>
      <c r="D17" s="386"/>
      <c r="E17" s="387"/>
      <c r="F17" s="387"/>
      <c r="G17" s="386"/>
      <c r="H17" s="387"/>
      <c r="I17" s="387"/>
      <c r="J17" s="388"/>
      <c r="K17" s="128">
        <f>'Step 4 - Forecast Budget'!K17</f>
        <v>0</v>
      </c>
      <c r="L17" s="103">
        <f t="shared" si="0"/>
        <v>0</v>
      </c>
      <c r="M17" s="129">
        <f t="shared" si="1"/>
        <v>0</v>
      </c>
      <c r="N17" s="103">
        <f>'Step 4 - Forecast Budget'!M17</f>
        <v>0</v>
      </c>
      <c r="O17" s="89"/>
      <c r="P17" s="129">
        <f t="shared" si="2"/>
        <v>0</v>
      </c>
      <c r="Q17" s="93">
        <f>'Step 4 - Forecast Budget'!N17</f>
        <v>0</v>
      </c>
      <c r="R17" s="89"/>
      <c r="S17" s="129">
        <f t="shared" si="3"/>
        <v>0</v>
      </c>
      <c r="T17" s="93">
        <f>'Step 4 - Forecast Budget'!O17</f>
        <v>0</v>
      </c>
      <c r="U17" s="89"/>
      <c r="V17" s="129">
        <f t="shared" si="4"/>
        <v>0</v>
      </c>
      <c r="W17" s="93">
        <f>'Step 4 - Forecast Budget'!P17</f>
        <v>0</v>
      </c>
      <c r="X17" s="89"/>
      <c r="Y17" s="129">
        <f t="shared" si="5"/>
        <v>0</v>
      </c>
      <c r="Z17" s="93">
        <f>'Step 4 - Forecast Budget'!Q17</f>
        <v>0</v>
      </c>
      <c r="AA17" s="89"/>
      <c r="AB17" s="129">
        <f t="shared" si="6"/>
        <v>0</v>
      </c>
      <c r="AC17" s="93">
        <f>'Step 4 - Forecast Budget'!R17</f>
        <v>0</v>
      </c>
      <c r="AD17" s="89"/>
      <c r="AE17" s="129">
        <f t="shared" si="7"/>
        <v>0</v>
      </c>
      <c r="AF17" s="93">
        <f>'Step 4 - Forecast Budget'!S17</f>
        <v>0</v>
      </c>
      <c r="AG17" s="89"/>
      <c r="AH17" s="129">
        <f t="shared" si="8"/>
        <v>0</v>
      </c>
      <c r="AI17" s="93">
        <f>'Step 4 - Forecast Budget'!T17</f>
        <v>0</v>
      </c>
      <c r="AJ17" s="89"/>
      <c r="AK17" s="129">
        <f t="shared" si="9"/>
        <v>0</v>
      </c>
      <c r="AL17" s="93">
        <f>'Step 4 - Forecast Budget'!U17</f>
        <v>0</v>
      </c>
      <c r="AM17" s="89"/>
      <c r="AN17" s="129">
        <f t="shared" si="10"/>
        <v>0</v>
      </c>
      <c r="AO17" s="93">
        <f>'Step 4 - Forecast Budget'!V17</f>
        <v>0</v>
      </c>
      <c r="AP17" s="89"/>
      <c r="AQ17" s="129">
        <f t="shared" si="11"/>
        <v>0</v>
      </c>
      <c r="AR17" s="93">
        <f>'Step 4 - Forecast Budget'!W17</f>
        <v>0</v>
      </c>
      <c r="AS17" s="89"/>
      <c r="AT17" s="129">
        <f t="shared" si="12"/>
        <v>0</v>
      </c>
      <c r="AU17" s="93">
        <f>'Step 4 - Forecast Budget'!X17</f>
        <v>0</v>
      </c>
      <c r="AV17" s="89"/>
      <c r="AW17" s="129">
        <f>AV17-AU17</f>
        <v>0</v>
      </c>
    </row>
    <row r="18" spans="1:49" ht="15.65" customHeight="1" x14ac:dyDescent="0.35">
      <c r="A18" s="478" t="s">
        <v>166</v>
      </c>
      <c r="B18" s="479"/>
      <c r="C18" s="479"/>
      <c r="D18" s="479"/>
      <c r="E18" s="479"/>
      <c r="F18" s="479"/>
      <c r="G18" s="479"/>
      <c r="H18" s="479"/>
      <c r="I18" s="479"/>
      <c r="J18" s="150">
        <v>0.15</v>
      </c>
      <c r="K18" s="128">
        <f>'Step 4 - Forecast Budget'!K18</f>
        <v>0</v>
      </c>
      <c r="L18" s="103">
        <f t="shared" si="0"/>
        <v>0</v>
      </c>
      <c r="M18" s="129">
        <f t="shared" si="1"/>
        <v>0</v>
      </c>
      <c r="N18" s="103">
        <f>'Step 4 - Forecast Budget'!M18</f>
        <v>0</v>
      </c>
      <c r="O18" s="93">
        <f>(SUM(O8:O9)+SUM(O11:O13)+O16)*$J$18</f>
        <v>0</v>
      </c>
      <c r="P18" s="129">
        <f t="shared" si="2"/>
        <v>0</v>
      </c>
      <c r="Q18" s="93">
        <f>'Step 4 - Forecast Budget'!N18</f>
        <v>0</v>
      </c>
      <c r="R18" s="93">
        <f>(SUM(R8:R9)+SUM(R11:R13)+R16)*$J$18</f>
        <v>0</v>
      </c>
      <c r="S18" s="129">
        <f t="shared" si="3"/>
        <v>0</v>
      </c>
      <c r="T18" s="93">
        <f>'Step 4 - Forecast Budget'!O18</f>
        <v>0</v>
      </c>
      <c r="U18" s="93">
        <f>(SUM(U8:U9)+SUM(U11:U13)+U16)*$J$18</f>
        <v>0</v>
      </c>
      <c r="V18" s="129">
        <f t="shared" si="4"/>
        <v>0</v>
      </c>
      <c r="W18" s="93">
        <f>'Step 4 - Forecast Budget'!P18</f>
        <v>0</v>
      </c>
      <c r="X18" s="93">
        <f>(SUM(X8:X9)+SUM(X11:X13)+X16)*$J$18</f>
        <v>0</v>
      </c>
      <c r="Y18" s="129">
        <f t="shared" si="5"/>
        <v>0</v>
      </c>
      <c r="Z18" s="93">
        <f>'Step 4 - Forecast Budget'!Q18</f>
        <v>0</v>
      </c>
      <c r="AA18" s="93">
        <f>(SUM(AA8:AA9)+SUM(AA11:AA13)+AA16)*$J$18</f>
        <v>0</v>
      </c>
      <c r="AB18" s="129">
        <f t="shared" si="6"/>
        <v>0</v>
      </c>
      <c r="AC18" s="93">
        <f>'Step 4 - Forecast Budget'!R18</f>
        <v>0</v>
      </c>
      <c r="AD18" s="93">
        <f>(SUM(AD8:AD9)+SUM(AD11:AD13)+AD16)*$J$18</f>
        <v>0</v>
      </c>
      <c r="AE18" s="129">
        <f t="shared" si="7"/>
        <v>0</v>
      </c>
      <c r="AF18" s="93">
        <f>'Step 4 - Forecast Budget'!S18</f>
        <v>0</v>
      </c>
      <c r="AG18" s="93">
        <f>(SUM(AG8:AG9)+SUM(AG11:AG13)+AG16)*$J$18</f>
        <v>0</v>
      </c>
      <c r="AH18" s="129">
        <f t="shared" si="8"/>
        <v>0</v>
      </c>
      <c r="AI18" s="93">
        <f>'Step 4 - Forecast Budget'!T18</f>
        <v>0</v>
      </c>
      <c r="AJ18" s="93">
        <f>(SUM(AJ8:AJ9)+SUM(AJ11:AJ13)+AJ16)*$J$18</f>
        <v>0</v>
      </c>
      <c r="AK18" s="129">
        <f t="shared" si="9"/>
        <v>0</v>
      </c>
      <c r="AL18" s="93">
        <f>'Step 4 - Forecast Budget'!U18</f>
        <v>0</v>
      </c>
      <c r="AM18" s="93">
        <f>(SUM(AM8:AM9)+SUM(AM11:AM13)+AM16)*$J$18</f>
        <v>0</v>
      </c>
      <c r="AN18" s="129">
        <f t="shared" si="10"/>
        <v>0</v>
      </c>
      <c r="AO18" s="93">
        <f>'Step 4 - Forecast Budget'!V18</f>
        <v>0</v>
      </c>
      <c r="AP18" s="93">
        <f>(SUM(AP8:AP9)+SUM(AP11:AP13)+AP16)*$J$18</f>
        <v>0</v>
      </c>
      <c r="AQ18" s="129">
        <f t="shared" si="11"/>
        <v>0</v>
      </c>
      <c r="AR18" s="93">
        <f>'Step 4 - Forecast Budget'!W18</f>
        <v>0</v>
      </c>
      <c r="AS18" s="93">
        <f>(SUM(AS8:AS9)+SUM(AS11:AS13)+AS16)*$J$18</f>
        <v>0</v>
      </c>
      <c r="AT18" s="129">
        <f t="shared" si="12"/>
        <v>0</v>
      </c>
      <c r="AU18" s="93">
        <f>'Step 4 - Forecast Budget'!X18</f>
        <v>0</v>
      </c>
      <c r="AV18" s="93">
        <f>(SUM(AV8:AV9)+SUM(AV11:AV13)+AV16)*$J$18</f>
        <v>0</v>
      </c>
      <c r="AW18" s="129">
        <f t="shared" si="13"/>
        <v>0</v>
      </c>
    </row>
    <row r="19" spans="1:49" ht="15.65" customHeight="1" x14ac:dyDescent="0.35">
      <c r="A19" s="330" t="s">
        <v>101</v>
      </c>
      <c r="B19" s="331"/>
      <c r="C19" s="331"/>
      <c r="D19" s="331"/>
      <c r="E19" s="331"/>
      <c r="F19" s="331"/>
      <c r="G19" s="331"/>
      <c r="H19" s="331"/>
      <c r="I19" s="331"/>
      <c r="J19" s="331"/>
      <c r="K19" s="94">
        <f>'Step 4 - Forecast Budget'!K19</f>
        <v>0</v>
      </c>
      <c r="L19" s="90">
        <f>SUM(L15:L18)</f>
        <v>0</v>
      </c>
      <c r="M19" s="131">
        <f t="shared" si="1"/>
        <v>0</v>
      </c>
      <c r="N19" s="130">
        <f>'Step 4 - Forecast Budget'!M19</f>
        <v>0</v>
      </c>
      <c r="O19" s="132">
        <f>SUM(O15:O18)</f>
        <v>0</v>
      </c>
      <c r="P19" s="131">
        <f t="shared" si="2"/>
        <v>0</v>
      </c>
      <c r="Q19" s="132">
        <f>'Step 4 - Forecast Budget'!N19</f>
        <v>0</v>
      </c>
      <c r="R19" s="90">
        <f>SUM(R15:R18)</f>
        <v>0</v>
      </c>
      <c r="S19" s="131">
        <f t="shared" si="3"/>
        <v>0</v>
      </c>
      <c r="T19" s="132">
        <f>'Step 4 - Forecast Budget'!O19</f>
        <v>0</v>
      </c>
      <c r="U19" s="90">
        <f>SUM(U15:U18)</f>
        <v>0</v>
      </c>
      <c r="V19" s="131">
        <f t="shared" si="4"/>
        <v>0</v>
      </c>
      <c r="W19" s="132">
        <f>'Step 4 - Forecast Budget'!P19</f>
        <v>0</v>
      </c>
      <c r="X19" s="90">
        <f>SUM(X15:X18)</f>
        <v>0</v>
      </c>
      <c r="Y19" s="131">
        <f t="shared" si="5"/>
        <v>0</v>
      </c>
      <c r="Z19" s="132">
        <f>'Step 4 - Forecast Budget'!Q19</f>
        <v>0</v>
      </c>
      <c r="AA19" s="90">
        <f>SUM(AA15:AA18)</f>
        <v>0</v>
      </c>
      <c r="AB19" s="131">
        <f t="shared" si="6"/>
        <v>0</v>
      </c>
      <c r="AC19" s="132">
        <f>'Step 4 - Forecast Budget'!R19</f>
        <v>0</v>
      </c>
      <c r="AD19" s="90">
        <f>SUM(AD15:AD18)</f>
        <v>0</v>
      </c>
      <c r="AE19" s="131">
        <f t="shared" si="7"/>
        <v>0</v>
      </c>
      <c r="AF19" s="132">
        <f>'Step 4 - Forecast Budget'!S19</f>
        <v>0</v>
      </c>
      <c r="AG19" s="90">
        <f>SUM(AG15:AG18)</f>
        <v>0</v>
      </c>
      <c r="AH19" s="131">
        <f t="shared" si="8"/>
        <v>0</v>
      </c>
      <c r="AI19" s="132">
        <f>'Step 4 - Forecast Budget'!T19</f>
        <v>0</v>
      </c>
      <c r="AJ19" s="90">
        <f>SUM(AJ15:AJ18)</f>
        <v>0</v>
      </c>
      <c r="AK19" s="131">
        <f t="shared" si="9"/>
        <v>0</v>
      </c>
      <c r="AL19" s="132">
        <f>'Step 4 - Forecast Budget'!U19</f>
        <v>0</v>
      </c>
      <c r="AM19" s="90">
        <f>SUM(AM15:AM18)</f>
        <v>0</v>
      </c>
      <c r="AN19" s="131">
        <f t="shared" si="10"/>
        <v>0</v>
      </c>
      <c r="AO19" s="132">
        <f>'Step 4 - Forecast Budget'!V19</f>
        <v>0</v>
      </c>
      <c r="AP19" s="90">
        <f>SUM(AP15:AP18)</f>
        <v>0</v>
      </c>
      <c r="AQ19" s="131">
        <f t="shared" si="11"/>
        <v>0</v>
      </c>
      <c r="AR19" s="132">
        <f>'Step 4 - Forecast Budget'!W19</f>
        <v>0</v>
      </c>
      <c r="AS19" s="90">
        <f>SUM(AS15:AS18)</f>
        <v>0</v>
      </c>
      <c r="AT19" s="131">
        <f t="shared" si="12"/>
        <v>0</v>
      </c>
      <c r="AU19" s="132">
        <f>'Step 4 - Forecast Budget'!X19</f>
        <v>0</v>
      </c>
      <c r="AV19" s="90">
        <f>SUM(AV15:AV18)</f>
        <v>0</v>
      </c>
      <c r="AW19" s="131">
        <f t="shared" si="13"/>
        <v>0</v>
      </c>
    </row>
    <row r="20" spans="1:49" ht="8.25" customHeight="1" x14ac:dyDescent="0.35">
      <c r="A20" s="96"/>
      <c r="B20" s="96"/>
      <c r="C20" s="96"/>
      <c r="D20" s="96"/>
      <c r="E20" s="96"/>
      <c r="F20" s="96"/>
      <c r="G20" s="96"/>
      <c r="H20" s="96"/>
      <c r="I20" s="96"/>
      <c r="J20" s="96"/>
      <c r="K20" s="133"/>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row>
    <row r="21" spans="1:49" s="112" customFormat="1" ht="22.5" customHeight="1" x14ac:dyDescent="0.35">
      <c r="A21" s="451" t="s">
        <v>167</v>
      </c>
      <c r="B21" s="451"/>
      <c r="C21" s="451"/>
      <c r="D21" s="451"/>
      <c r="E21" s="451"/>
      <c r="F21" s="451"/>
      <c r="G21" s="451"/>
      <c r="H21" s="451"/>
      <c r="I21" s="451"/>
      <c r="J21" s="451"/>
      <c r="K21" s="134"/>
      <c r="L21" s="97"/>
      <c r="M21" s="97"/>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9"/>
    </row>
    <row r="22" spans="1:49" ht="15.65" customHeight="1" x14ac:dyDescent="0.35">
      <c r="A22" s="367" t="str">
        <f>'Step 4 - Forecast Budget'!A22</f>
        <v>Wages</v>
      </c>
      <c r="B22" s="367"/>
      <c r="C22" s="367"/>
      <c r="D22" s="368"/>
      <c r="E22" s="368"/>
      <c r="F22" s="368"/>
      <c r="G22" s="368"/>
      <c r="H22" s="368"/>
      <c r="I22" s="368"/>
      <c r="J22" s="368"/>
      <c r="K22" s="128">
        <f>'Step 4 - Forecast Budget'!K22</f>
        <v>0</v>
      </c>
      <c r="L22" s="103">
        <f>SUM(O22+R22+U22+X22+AA22+AD22+AG22+AJ22+AM22+AP22+AS22+AV22)</f>
        <v>0</v>
      </c>
      <c r="M22" s="129">
        <f>K22-L22</f>
        <v>0</v>
      </c>
      <c r="N22" s="103">
        <f>'Step 4 - Forecast Budget'!M22</f>
        <v>0</v>
      </c>
      <c r="O22" s="83"/>
      <c r="P22" s="135">
        <f>N22-O22</f>
        <v>0</v>
      </c>
      <c r="Q22" s="93">
        <f>'Step 4 - Forecast Budget'!N22</f>
        <v>0</v>
      </c>
      <c r="R22" s="89"/>
      <c r="S22" s="135">
        <f>Q22-R22</f>
        <v>0</v>
      </c>
      <c r="T22" s="93">
        <f>'Step 4 - Forecast Budget'!O22</f>
        <v>0</v>
      </c>
      <c r="U22" s="89"/>
      <c r="V22" s="135">
        <f>T22-U22</f>
        <v>0</v>
      </c>
      <c r="W22" s="93">
        <f>'Step 4 - Forecast Budget'!P22</f>
        <v>0</v>
      </c>
      <c r="X22" s="89"/>
      <c r="Y22" s="135">
        <f>W22-X22</f>
        <v>0</v>
      </c>
      <c r="Z22" s="93">
        <f>'Step 4 - Forecast Budget'!Q22</f>
        <v>0</v>
      </c>
      <c r="AA22" s="89"/>
      <c r="AB22" s="136">
        <f>Z22-AA22</f>
        <v>0</v>
      </c>
      <c r="AC22" s="93">
        <f>'Step 4 - Forecast Budget'!R22</f>
        <v>0</v>
      </c>
      <c r="AD22" s="89"/>
      <c r="AE22" s="135">
        <f>AC22-AD22</f>
        <v>0</v>
      </c>
      <c r="AF22" s="93">
        <f>'Step 4 - Forecast Budget'!S22</f>
        <v>0</v>
      </c>
      <c r="AG22" s="89"/>
      <c r="AH22" s="135">
        <f>AF22-AG22</f>
        <v>0</v>
      </c>
      <c r="AI22" s="93">
        <f>'Step 4 - Forecast Budget'!T22</f>
        <v>0</v>
      </c>
      <c r="AJ22" s="89"/>
      <c r="AK22" s="135">
        <f>AI22-AJ22</f>
        <v>0</v>
      </c>
      <c r="AL22" s="93">
        <f>'Step 4 - Forecast Budget'!U22</f>
        <v>0</v>
      </c>
      <c r="AM22" s="89"/>
      <c r="AN22" s="135">
        <f>AL22-AM22</f>
        <v>0</v>
      </c>
      <c r="AO22" s="93">
        <f>'Step 4 - Forecast Budget'!V22</f>
        <v>0</v>
      </c>
      <c r="AP22" s="89"/>
      <c r="AQ22" s="135">
        <f>AO22-AP22</f>
        <v>0</v>
      </c>
      <c r="AR22" s="93">
        <f>'Step 4 - Forecast Budget'!W22</f>
        <v>0</v>
      </c>
      <c r="AS22" s="89"/>
      <c r="AT22" s="135">
        <f>AR22-AS22</f>
        <v>0</v>
      </c>
      <c r="AU22" s="93">
        <f>'Step 4 - Forecast Budget'!X22</f>
        <v>0</v>
      </c>
      <c r="AV22" s="89"/>
      <c r="AW22" s="137">
        <f>AU22-AV22</f>
        <v>0</v>
      </c>
    </row>
    <row r="23" spans="1:49" ht="15.65" customHeight="1" x14ac:dyDescent="0.35">
      <c r="A23" s="367" t="str">
        <f>'Step 4 - Forecast Budget'!A23</f>
        <v>Animal health</v>
      </c>
      <c r="B23" s="367"/>
      <c r="C23" s="367"/>
      <c r="D23" s="368"/>
      <c r="E23" s="368"/>
      <c r="F23" s="368"/>
      <c r="G23" s="368"/>
      <c r="H23" s="368"/>
      <c r="I23" s="368"/>
      <c r="J23" s="368"/>
      <c r="K23" s="128">
        <f>'Step 4 - Forecast Budget'!K23</f>
        <v>0</v>
      </c>
      <c r="L23" s="103">
        <f t="shared" ref="L23:L42" si="14">SUM(O23+R23+U23+X23+AA23+AD23+AG23+AJ23+AM23+AP23+AS23+AV23)</f>
        <v>0</v>
      </c>
      <c r="M23" s="129">
        <f t="shared" ref="M23:M54" si="15">K23-L23</f>
        <v>0</v>
      </c>
      <c r="N23" s="103">
        <f>'Step 4 - Forecast Budget'!M23</f>
        <v>0</v>
      </c>
      <c r="O23" s="83"/>
      <c r="P23" s="135">
        <f>N23-O23</f>
        <v>0</v>
      </c>
      <c r="Q23" s="93">
        <f>'Step 4 - Forecast Budget'!N23</f>
        <v>0</v>
      </c>
      <c r="R23" s="89"/>
      <c r="S23" s="135">
        <f t="shared" ref="S23:S55" si="16">Q23-R23</f>
        <v>0</v>
      </c>
      <c r="T23" s="93">
        <f>'Step 4 - Forecast Budget'!O23</f>
        <v>0</v>
      </c>
      <c r="U23" s="89"/>
      <c r="V23" s="135">
        <f t="shared" ref="V23:V55" si="17">T23-U23</f>
        <v>0</v>
      </c>
      <c r="W23" s="93">
        <f>'Step 4 - Forecast Budget'!P23</f>
        <v>0</v>
      </c>
      <c r="X23" s="89"/>
      <c r="Y23" s="135">
        <f t="shared" ref="Y23:Y55" si="18">W23-X23</f>
        <v>0</v>
      </c>
      <c r="Z23" s="93">
        <f>'Step 4 - Forecast Budget'!Q23</f>
        <v>0</v>
      </c>
      <c r="AA23" s="89"/>
      <c r="AB23" s="136">
        <f t="shared" ref="AB23:AB55" si="19">Z23-AA23</f>
        <v>0</v>
      </c>
      <c r="AC23" s="93">
        <f>'Step 4 - Forecast Budget'!R23</f>
        <v>0</v>
      </c>
      <c r="AD23" s="100"/>
      <c r="AE23" s="135">
        <f t="shared" ref="AE23:AE55" si="20">AC23-AD23</f>
        <v>0</v>
      </c>
      <c r="AF23" s="93">
        <f>'Step 4 - Forecast Budget'!S23</f>
        <v>0</v>
      </c>
      <c r="AG23" s="89"/>
      <c r="AH23" s="135">
        <f t="shared" ref="AH23:AH55" si="21">AF23-AG23</f>
        <v>0</v>
      </c>
      <c r="AI23" s="93">
        <f>'Step 4 - Forecast Budget'!T23</f>
        <v>0</v>
      </c>
      <c r="AJ23" s="89"/>
      <c r="AK23" s="135">
        <f t="shared" ref="AK23:AK55" si="22">AI23-AJ23</f>
        <v>0</v>
      </c>
      <c r="AL23" s="93">
        <f>'Step 4 - Forecast Budget'!U23</f>
        <v>0</v>
      </c>
      <c r="AM23" s="89"/>
      <c r="AN23" s="135">
        <f t="shared" ref="AN23:AN55" si="23">AL23-AM23</f>
        <v>0</v>
      </c>
      <c r="AO23" s="93">
        <f>'Step 4 - Forecast Budget'!V23</f>
        <v>0</v>
      </c>
      <c r="AP23" s="89"/>
      <c r="AQ23" s="135">
        <f t="shared" ref="AQ23:AQ55" si="24">AO23-AP23</f>
        <v>0</v>
      </c>
      <c r="AR23" s="93">
        <f>'Step 4 - Forecast Budget'!W23</f>
        <v>0</v>
      </c>
      <c r="AS23" s="89"/>
      <c r="AT23" s="135">
        <f t="shared" ref="AT23:AT55" si="25">AR23-AS23</f>
        <v>0</v>
      </c>
      <c r="AU23" s="93">
        <f>'Step 4 - Forecast Budget'!X23</f>
        <v>0</v>
      </c>
      <c r="AV23" s="89"/>
      <c r="AW23" s="137">
        <f t="shared" ref="AW23:AW55" si="26">AU23-AV23</f>
        <v>0</v>
      </c>
    </row>
    <row r="24" spans="1:49" ht="15.65" customHeight="1" x14ac:dyDescent="0.35">
      <c r="A24" s="367" t="str">
        <f>'Step 4 - Forecast Budget'!A24</f>
        <v>Breeding and herd improvement</v>
      </c>
      <c r="B24" s="367"/>
      <c r="C24" s="367"/>
      <c r="D24" s="368"/>
      <c r="E24" s="368"/>
      <c r="F24" s="368"/>
      <c r="G24" s="368"/>
      <c r="H24" s="368"/>
      <c r="I24" s="368"/>
      <c r="J24" s="368"/>
      <c r="K24" s="128">
        <f>'Step 4 - Forecast Budget'!K24</f>
        <v>0</v>
      </c>
      <c r="L24" s="103">
        <f t="shared" si="14"/>
        <v>0</v>
      </c>
      <c r="M24" s="129">
        <f t="shared" si="15"/>
        <v>0</v>
      </c>
      <c r="N24" s="103">
        <f>'Step 4 - Forecast Budget'!M24</f>
        <v>0</v>
      </c>
      <c r="O24" s="83"/>
      <c r="P24" s="135">
        <f t="shared" ref="P24:P55" si="27">N24-O24</f>
        <v>0</v>
      </c>
      <c r="Q24" s="93">
        <f>'Step 4 - Forecast Budget'!N24</f>
        <v>0</v>
      </c>
      <c r="R24" s="89"/>
      <c r="S24" s="135">
        <f t="shared" si="16"/>
        <v>0</v>
      </c>
      <c r="T24" s="93">
        <f>'Step 4 - Forecast Budget'!O24</f>
        <v>0</v>
      </c>
      <c r="U24" s="89"/>
      <c r="V24" s="135">
        <f t="shared" si="17"/>
        <v>0</v>
      </c>
      <c r="W24" s="93">
        <f>'Step 4 - Forecast Budget'!P24</f>
        <v>0</v>
      </c>
      <c r="X24" s="89"/>
      <c r="Y24" s="135">
        <f t="shared" si="18"/>
        <v>0</v>
      </c>
      <c r="Z24" s="93">
        <f>'Step 4 - Forecast Budget'!Q24</f>
        <v>0</v>
      </c>
      <c r="AA24" s="89"/>
      <c r="AB24" s="136">
        <f t="shared" si="19"/>
        <v>0</v>
      </c>
      <c r="AC24" s="93">
        <f>'Step 4 - Forecast Budget'!R24</f>
        <v>0</v>
      </c>
      <c r="AD24" s="100"/>
      <c r="AE24" s="135">
        <f t="shared" si="20"/>
        <v>0</v>
      </c>
      <c r="AF24" s="93">
        <f>'Step 4 - Forecast Budget'!S24</f>
        <v>0</v>
      </c>
      <c r="AG24" s="89"/>
      <c r="AH24" s="135">
        <f t="shared" si="21"/>
        <v>0</v>
      </c>
      <c r="AI24" s="93">
        <f>'Step 4 - Forecast Budget'!T24</f>
        <v>0</v>
      </c>
      <c r="AJ24" s="89"/>
      <c r="AK24" s="135">
        <f t="shared" si="22"/>
        <v>0</v>
      </c>
      <c r="AL24" s="93">
        <f>'Step 4 - Forecast Budget'!U24</f>
        <v>0</v>
      </c>
      <c r="AM24" s="89"/>
      <c r="AN24" s="135">
        <f t="shared" si="23"/>
        <v>0</v>
      </c>
      <c r="AO24" s="93">
        <f>'Step 4 - Forecast Budget'!V24</f>
        <v>0</v>
      </c>
      <c r="AP24" s="89"/>
      <c r="AQ24" s="135">
        <f t="shared" si="24"/>
        <v>0</v>
      </c>
      <c r="AR24" s="93">
        <f>'Step 4 - Forecast Budget'!W24</f>
        <v>0</v>
      </c>
      <c r="AS24" s="89"/>
      <c r="AT24" s="135">
        <f t="shared" si="25"/>
        <v>0</v>
      </c>
      <c r="AU24" s="93">
        <f>'Step 4 - Forecast Budget'!X24</f>
        <v>0</v>
      </c>
      <c r="AV24" s="89"/>
      <c r="AW24" s="137">
        <f t="shared" si="26"/>
        <v>0</v>
      </c>
    </row>
    <row r="25" spans="1:49" ht="15.65" customHeight="1" x14ac:dyDescent="0.35">
      <c r="A25" s="367" t="str">
        <f>'Step 4 - Forecast Budget'!A25</f>
        <v>Farm dairy</v>
      </c>
      <c r="B25" s="367"/>
      <c r="C25" s="367"/>
      <c r="D25" s="368"/>
      <c r="E25" s="368"/>
      <c r="F25" s="368"/>
      <c r="G25" s="368"/>
      <c r="H25" s="368"/>
      <c r="I25" s="368"/>
      <c r="J25" s="368"/>
      <c r="K25" s="128">
        <f>'Step 4 - Forecast Budget'!K25</f>
        <v>0</v>
      </c>
      <c r="L25" s="103">
        <f t="shared" si="14"/>
        <v>0</v>
      </c>
      <c r="M25" s="129">
        <f t="shared" si="15"/>
        <v>0</v>
      </c>
      <c r="N25" s="103">
        <f>'Step 4 - Forecast Budget'!M25</f>
        <v>0</v>
      </c>
      <c r="O25" s="83"/>
      <c r="P25" s="135">
        <f t="shared" si="27"/>
        <v>0</v>
      </c>
      <c r="Q25" s="93">
        <f>'Step 4 - Forecast Budget'!N25</f>
        <v>0</v>
      </c>
      <c r="R25" s="89"/>
      <c r="S25" s="135">
        <f t="shared" si="16"/>
        <v>0</v>
      </c>
      <c r="T25" s="93">
        <f>'Step 4 - Forecast Budget'!O25</f>
        <v>0</v>
      </c>
      <c r="U25" s="89"/>
      <c r="V25" s="135">
        <f t="shared" si="17"/>
        <v>0</v>
      </c>
      <c r="W25" s="93">
        <f>'Step 4 - Forecast Budget'!P25</f>
        <v>0</v>
      </c>
      <c r="X25" s="89"/>
      <c r="Y25" s="135">
        <f t="shared" si="18"/>
        <v>0</v>
      </c>
      <c r="Z25" s="93">
        <f>'Step 4 - Forecast Budget'!Q25</f>
        <v>0</v>
      </c>
      <c r="AA25" s="89"/>
      <c r="AB25" s="136">
        <f t="shared" si="19"/>
        <v>0</v>
      </c>
      <c r="AC25" s="93">
        <f>'Step 4 - Forecast Budget'!R25</f>
        <v>0</v>
      </c>
      <c r="AD25" s="100"/>
      <c r="AE25" s="135">
        <f t="shared" si="20"/>
        <v>0</v>
      </c>
      <c r="AF25" s="93">
        <f>'Step 4 - Forecast Budget'!S25</f>
        <v>0</v>
      </c>
      <c r="AG25" s="89"/>
      <c r="AH25" s="135">
        <f t="shared" si="21"/>
        <v>0</v>
      </c>
      <c r="AI25" s="93">
        <f>'Step 4 - Forecast Budget'!T25</f>
        <v>0</v>
      </c>
      <c r="AJ25" s="89"/>
      <c r="AK25" s="135">
        <f t="shared" si="22"/>
        <v>0</v>
      </c>
      <c r="AL25" s="93">
        <f>'Step 4 - Forecast Budget'!U25</f>
        <v>0</v>
      </c>
      <c r="AM25" s="89"/>
      <c r="AN25" s="135">
        <f t="shared" si="23"/>
        <v>0</v>
      </c>
      <c r="AO25" s="93">
        <f>'Step 4 - Forecast Budget'!V25</f>
        <v>0</v>
      </c>
      <c r="AP25" s="89"/>
      <c r="AQ25" s="135">
        <f t="shared" si="24"/>
        <v>0</v>
      </c>
      <c r="AR25" s="93">
        <f>'Step 4 - Forecast Budget'!W25</f>
        <v>0</v>
      </c>
      <c r="AS25" s="89"/>
      <c r="AT25" s="135">
        <f t="shared" si="25"/>
        <v>0</v>
      </c>
      <c r="AU25" s="93">
        <f>'Step 4 - Forecast Budget'!X25</f>
        <v>0</v>
      </c>
      <c r="AV25" s="89"/>
      <c r="AW25" s="137">
        <f t="shared" si="26"/>
        <v>0</v>
      </c>
    </row>
    <row r="26" spans="1:49" ht="15.65" customHeight="1" x14ac:dyDescent="0.35">
      <c r="A26" s="367" t="str">
        <f>'Step 4 - Forecast Budget'!A26</f>
        <v>Electricity (farm dairy, water supply)</v>
      </c>
      <c r="B26" s="367"/>
      <c r="C26" s="367"/>
      <c r="D26" s="368"/>
      <c r="E26" s="368"/>
      <c r="F26" s="368"/>
      <c r="G26" s="368"/>
      <c r="H26" s="368"/>
      <c r="I26" s="368"/>
      <c r="J26" s="368"/>
      <c r="K26" s="128">
        <f>'Step 4 - Forecast Budget'!K26</f>
        <v>0</v>
      </c>
      <c r="L26" s="103">
        <f t="shared" si="14"/>
        <v>0</v>
      </c>
      <c r="M26" s="129">
        <f t="shared" si="15"/>
        <v>0</v>
      </c>
      <c r="N26" s="103">
        <f>'Step 4 - Forecast Budget'!M26</f>
        <v>0</v>
      </c>
      <c r="O26" s="83"/>
      <c r="P26" s="135">
        <f t="shared" si="27"/>
        <v>0</v>
      </c>
      <c r="Q26" s="93">
        <f>'Step 4 - Forecast Budget'!N26</f>
        <v>0</v>
      </c>
      <c r="R26" s="89"/>
      <c r="S26" s="135">
        <f t="shared" si="16"/>
        <v>0</v>
      </c>
      <c r="T26" s="93">
        <f>'Step 4 - Forecast Budget'!O26</f>
        <v>0</v>
      </c>
      <c r="U26" s="89"/>
      <c r="V26" s="135">
        <f t="shared" si="17"/>
        <v>0</v>
      </c>
      <c r="W26" s="93">
        <f>'Step 4 - Forecast Budget'!P26</f>
        <v>0</v>
      </c>
      <c r="X26" s="89"/>
      <c r="Y26" s="135">
        <f t="shared" si="18"/>
        <v>0</v>
      </c>
      <c r="Z26" s="93">
        <f>'Step 4 - Forecast Budget'!Q26</f>
        <v>0</v>
      </c>
      <c r="AA26" s="89"/>
      <c r="AB26" s="136">
        <f t="shared" si="19"/>
        <v>0</v>
      </c>
      <c r="AC26" s="93">
        <f>'Step 4 - Forecast Budget'!R26</f>
        <v>0</v>
      </c>
      <c r="AD26" s="100"/>
      <c r="AE26" s="135">
        <f t="shared" si="20"/>
        <v>0</v>
      </c>
      <c r="AF26" s="93">
        <f>'Step 4 - Forecast Budget'!S26</f>
        <v>0</v>
      </c>
      <c r="AG26" s="89"/>
      <c r="AH26" s="135">
        <f t="shared" si="21"/>
        <v>0</v>
      </c>
      <c r="AI26" s="93">
        <f>'Step 4 - Forecast Budget'!T26</f>
        <v>0</v>
      </c>
      <c r="AJ26" s="89"/>
      <c r="AK26" s="135">
        <f t="shared" si="22"/>
        <v>0</v>
      </c>
      <c r="AL26" s="93">
        <f>'Step 4 - Forecast Budget'!U26</f>
        <v>0</v>
      </c>
      <c r="AM26" s="89"/>
      <c r="AN26" s="135">
        <f t="shared" si="23"/>
        <v>0</v>
      </c>
      <c r="AO26" s="93">
        <f>'Step 4 - Forecast Budget'!V26</f>
        <v>0</v>
      </c>
      <c r="AP26" s="89"/>
      <c r="AQ26" s="135">
        <f t="shared" si="24"/>
        <v>0</v>
      </c>
      <c r="AR26" s="93">
        <f>'Step 4 - Forecast Budget'!W26</f>
        <v>0</v>
      </c>
      <c r="AS26" s="89"/>
      <c r="AT26" s="135">
        <f t="shared" si="25"/>
        <v>0</v>
      </c>
      <c r="AU26" s="93">
        <f>'Step 4 - Forecast Budget'!X26</f>
        <v>0</v>
      </c>
      <c r="AV26" s="89"/>
      <c r="AW26" s="137">
        <f t="shared" si="26"/>
        <v>0</v>
      </c>
    </row>
    <row r="27" spans="1:49" ht="15.65" customHeight="1" x14ac:dyDescent="0.35">
      <c r="A27" s="367" t="str">
        <f>'Step 4 - Forecast Budget'!A27</f>
        <v>Supplements made (incl. Contractors)</v>
      </c>
      <c r="B27" s="367"/>
      <c r="C27" s="367"/>
      <c r="D27" s="368"/>
      <c r="E27" s="368"/>
      <c r="F27" s="368"/>
      <c r="G27" s="368"/>
      <c r="H27" s="368"/>
      <c r="I27" s="368"/>
      <c r="J27" s="368"/>
      <c r="K27" s="128">
        <f>'Step 4 - Forecast Budget'!K27</f>
        <v>0</v>
      </c>
      <c r="L27" s="103">
        <f t="shared" si="14"/>
        <v>0</v>
      </c>
      <c r="M27" s="129">
        <f t="shared" si="15"/>
        <v>0</v>
      </c>
      <c r="N27" s="103">
        <f>'Step 4 - Forecast Budget'!M27</f>
        <v>0</v>
      </c>
      <c r="O27" s="83"/>
      <c r="P27" s="135">
        <f t="shared" si="27"/>
        <v>0</v>
      </c>
      <c r="Q27" s="93">
        <f>'Step 4 - Forecast Budget'!N27</f>
        <v>0</v>
      </c>
      <c r="R27" s="89"/>
      <c r="S27" s="135">
        <f t="shared" si="16"/>
        <v>0</v>
      </c>
      <c r="T27" s="93">
        <f>'Step 4 - Forecast Budget'!O27</f>
        <v>0</v>
      </c>
      <c r="U27" s="89"/>
      <c r="V27" s="135">
        <f t="shared" si="17"/>
        <v>0</v>
      </c>
      <c r="W27" s="93">
        <f>'Step 4 - Forecast Budget'!P27</f>
        <v>0</v>
      </c>
      <c r="X27" s="89"/>
      <c r="Y27" s="135">
        <f t="shared" si="18"/>
        <v>0</v>
      </c>
      <c r="Z27" s="93">
        <f>'Step 4 - Forecast Budget'!Q27</f>
        <v>0</v>
      </c>
      <c r="AA27" s="89"/>
      <c r="AB27" s="136">
        <f t="shared" si="19"/>
        <v>0</v>
      </c>
      <c r="AC27" s="93">
        <f>'Step 4 - Forecast Budget'!R27</f>
        <v>0</v>
      </c>
      <c r="AD27" s="100"/>
      <c r="AE27" s="135">
        <f t="shared" si="20"/>
        <v>0</v>
      </c>
      <c r="AF27" s="93">
        <f>'Step 4 - Forecast Budget'!S27</f>
        <v>0</v>
      </c>
      <c r="AG27" s="89"/>
      <c r="AH27" s="135">
        <f t="shared" si="21"/>
        <v>0</v>
      </c>
      <c r="AI27" s="93">
        <f>'Step 4 - Forecast Budget'!T27</f>
        <v>0</v>
      </c>
      <c r="AJ27" s="89"/>
      <c r="AK27" s="135">
        <f t="shared" si="22"/>
        <v>0</v>
      </c>
      <c r="AL27" s="93">
        <f>'Step 4 - Forecast Budget'!U27</f>
        <v>0</v>
      </c>
      <c r="AM27" s="89"/>
      <c r="AN27" s="135">
        <f t="shared" si="23"/>
        <v>0</v>
      </c>
      <c r="AO27" s="93">
        <f>'Step 4 - Forecast Budget'!V27</f>
        <v>0</v>
      </c>
      <c r="AP27" s="89"/>
      <c r="AQ27" s="135">
        <f t="shared" si="24"/>
        <v>0</v>
      </c>
      <c r="AR27" s="93">
        <f>'Step 4 - Forecast Budget'!W27</f>
        <v>0</v>
      </c>
      <c r="AS27" s="89"/>
      <c r="AT27" s="135">
        <f t="shared" si="25"/>
        <v>0</v>
      </c>
      <c r="AU27" s="93">
        <f>'Step 4 - Forecast Budget'!X27</f>
        <v>0</v>
      </c>
      <c r="AV27" s="89"/>
      <c r="AW27" s="137">
        <f t="shared" si="26"/>
        <v>0</v>
      </c>
    </row>
    <row r="28" spans="1:49" ht="15.65" customHeight="1" x14ac:dyDescent="0.35">
      <c r="A28" s="367" t="str">
        <f>'Step 4 - Forecast Budget'!A28</f>
        <v>Supplements purchased</v>
      </c>
      <c r="B28" s="367"/>
      <c r="C28" s="367"/>
      <c r="D28" s="368"/>
      <c r="E28" s="368"/>
      <c r="F28" s="368"/>
      <c r="G28" s="368"/>
      <c r="H28" s="368"/>
      <c r="I28" s="368"/>
      <c r="J28" s="368"/>
      <c r="K28" s="128">
        <f>'Step 4 - Forecast Budget'!K28</f>
        <v>0</v>
      </c>
      <c r="L28" s="103">
        <f t="shared" si="14"/>
        <v>0</v>
      </c>
      <c r="M28" s="129">
        <f>K28-L28</f>
        <v>0</v>
      </c>
      <c r="N28" s="103">
        <f>'Step 4 - Forecast Budget'!M28</f>
        <v>0</v>
      </c>
      <c r="O28" s="83"/>
      <c r="P28" s="135">
        <f t="shared" si="27"/>
        <v>0</v>
      </c>
      <c r="Q28" s="93">
        <f>'Step 4 - Forecast Budget'!N28</f>
        <v>0</v>
      </c>
      <c r="R28" s="89"/>
      <c r="S28" s="135">
        <f t="shared" si="16"/>
        <v>0</v>
      </c>
      <c r="T28" s="93">
        <f>'Step 4 - Forecast Budget'!O28</f>
        <v>0</v>
      </c>
      <c r="U28" s="89"/>
      <c r="V28" s="135">
        <f t="shared" si="17"/>
        <v>0</v>
      </c>
      <c r="W28" s="93">
        <f>'Step 4 - Forecast Budget'!P28</f>
        <v>0</v>
      </c>
      <c r="X28" s="89"/>
      <c r="Y28" s="135">
        <f t="shared" si="18"/>
        <v>0</v>
      </c>
      <c r="Z28" s="93">
        <f>'Step 4 - Forecast Budget'!Q28</f>
        <v>0</v>
      </c>
      <c r="AA28" s="89"/>
      <c r="AB28" s="136">
        <f t="shared" si="19"/>
        <v>0</v>
      </c>
      <c r="AC28" s="93">
        <f>'Step 4 - Forecast Budget'!R28</f>
        <v>0</v>
      </c>
      <c r="AD28" s="100"/>
      <c r="AE28" s="135">
        <f t="shared" si="20"/>
        <v>0</v>
      </c>
      <c r="AF28" s="93">
        <f>'Step 4 - Forecast Budget'!S28</f>
        <v>0</v>
      </c>
      <c r="AG28" s="89"/>
      <c r="AH28" s="135">
        <f t="shared" si="21"/>
        <v>0</v>
      </c>
      <c r="AI28" s="93">
        <f>'Step 4 - Forecast Budget'!T28</f>
        <v>0</v>
      </c>
      <c r="AJ28" s="89"/>
      <c r="AK28" s="135">
        <f t="shared" si="22"/>
        <v>0</v>
      </c>
      <c r="AL28" s="93">
        <f>'Step 4 - Forecast Budget'!U28</f>
        <v>0</v>
      </c>
      <c r="AM28" s="89"/>
      <c r="AN28" s="135">
        <f t="shared" si="23"/>
        <v>0</v>
      </c>
      <c r="AO28" s="93">
        <f>'Step 4 - Forecast Budget'!V28</f>
        <v>0</v>
      </c>
      <c r="AP28" s="89"/>
      <c r="AQ28" s="135">
        <f t="shared" si="24"/>
        <v>0</v>
      </c>
      <c r="AR28" s="93">
        <f>'Step 4 - Forecast Budget'!W28</f>
        <v>0</v>
      </c>
      <c r="AS28" s="89"/>
      <c r="AT28" s="135">
        <f t="shared" si="25"/>
        <v>0</v>
      </c>
      <c r="AU28" s="93">
        <f>'Step 4 - Forecast Budget'!X28</f>
        <v>0</v>
      </c>
      <c r="AV28" s="89"/>
      <c r="AW28" s="137">
        <f t="shared" si="26"/>
        <v>0</v>
      </c>
    </row>
    <row r="29" spans="1:49" ht="15.65" customHeight="1" x14ac:dyDescent="0.35">
      <c r="A29" s="367" t="str">
        <f>'Step 4 - Forecast Budget'!A29</f>
        <v>Young and dry stock grazing</v>
      </c>
      <c r="B29" s="367"/>
      <c r="C29" s="367"/>
      <c r="D29" s="368"/>
      <c r="E29" s="368"/>
      <c r="F29" s="368"/>
      <c r="G29" s="368"/>
      <c r="H29" s="368"/>
      <c r="I29" s="368"/>
      <c r="J29" s="368"/>
      <c r="K29" s="128">
        <f>'Step 4 - Forecast Budget'!K29</f>
        <v>0</v>
      </c>
      <c r="L29" s="103">
        <f t="shared" si="14"/>
        <v>0</v>
      </c>
      <c r="M29" s="129">
        <f t="shared" si="15"/>
        <v>0</v>
      </c>
      <c r="N29" s="103">
        <f>'Step 4 - Forecast Budget'!M29</f>
        <v>0</v>
      </c>
      <c r="O29" s="83"/>
      <c r="P29" s="135">
        <f t="shared" si="27"/>
        <v>0</v>
      </c>
      <c r="Q29" s="93">
        <f>'Step 4 - Forecast Budget'!N29</f>
        <v>0</v>
      </c>
      <c r="R29" s="89"/>
      <c r="S29" s="135">
        <f t="shared" si="16"/>
        <v>0</v>
      </c>
      <c r="T29" s="93">
        <f>'Step 4 - Forecast Budget'!O29</f>
        <v>0</v>
      </c>
      <c r="U29" s="89"/>
      <c r="V29" s="135">
        <f t="shared" si="17"/>
        <v>0</v>
      </c>
      <c r="W29" s="93">
        <f>'Step 4 - Forecast Budget'!P29</f>
        <v>0</v>
      </c>
      <c r="X29" s="89"/>
      <c r="Y29" s="135">
        <f t="shared" si="18"/>
        <v>0</v>
      </c>
      <c r="Z29" s="93">
        <f>'Step 4 - Forecast Budget'!Q29</f>
        <v>0</v>
      </c>
      <c r="AA29" s="89"/>
      <c r="AB29" s="136">
        <f t="shared" si="19"/>
        <v>0</v>
      </c>
      <c r="AC29" s="93">
        <f>'Step 4 - Forecast Budget'!R29</f>
        <v>0</v>
      </c>
      <c r="AD29" s="100"/>
      <c r="AE29" s="135">
        <f t="shared" si="20"/>
        <v>0</v>
      </c>
      <c r="AF29" s="93">
        <f>'Step 4 - Forecast Budget'!S29</f>
        <v>0</v>
      </c>
      <c r="AG29" s="89"/>
      <c r="AH29" s="135">
        <f t="shared" si="21"/>
        <v>0</v>
      </c>
      <c r="AI29" s="93">
        <f>'Step 4 - Forecast Budget'!T29</f>
        <v>0</v>
      </c>
      <c r="AJ29" s="89"/>
      <c r="AK29" s="135">
        <f t="shared" si="22"/>
        <v>0</v>
      </c>
      <c r="AL29" s="93">
        <f>'Step 4 - Forecast Budget'!U29</f>
        <v>0</v>
      </c>
      <c r="AM29" s="89"/>
      <c r="AN29" s="135">
        <f t="shared" si="23"/>
        <v>0</v>
      </c>
      <c r="AO29" s="93">
        <f>'Step 4 - Forecast Budget'!V29</f>
        <v>0</v>
      </c>
      <c r="AP29" s="89"/>
      <c r="AQ29" s="135">
        <f t="shared" si="24"/>
        <v>0</v>
      </c>
      <c r="AR29" s="93">
        <f>'Step 4 - Forecast Budget'!W29</f>
        <v>0</v>
      </c>
      <c r="AS29" s="89"/>
      <c r="AT29" s="135">
        <f t="shared" si="25"/>
        <v>0</v>
      </c>
      <c r="AU29" s="93">
        <f>'Step 4 - Forecast Budget'!X29</f>
        <v>0</v>
      </c>
      <c r="AV29" s="89"/>
      <c r="AW29" s="137">
        <f t="shared" si="26"/>
        <v>0</v>
      </c>
    </row>
    <row r="30" spans="1:49" ht="15.65" customHeight="1" x14ac:dyDescent="0.35">
      <c r="A30" s="367" t="str">
        <f>'Step 4 - Forecast Budget'!A30</f>
        <v>Winter cow grazing</v>
      </c>
      <c r="B30" s="367"/>
      <c r="C30" s="367"/>
      <c r="D30" s="368"/>
      <c r="E30" s="368"/>
      <c r="F30" s="368"/>
      <c r="G30" s="368"/>
      <c r="H30" s="368"/>
      <c r="I30" s="368"/>
      <c r="J30" s="368"/>
      <c r="K30" s="128">
        <f>'Step 4 - Forecast Budget'!K30</f>
        <v>0</v>
      </c>
      <c r="L30" s="103">
        <f t="shared" si="14"/>
        <v>0</v>
      </c>
      <c r="M30" s="129">
        <f t="shared" si="15"/>
        <v>0</v>
      </c>
      <c r="N30" s="103">
        <f>'Step 4 - Forecast Budget'!M30</f>
        <v>0</v>
      </c>
      <c r="O30" s="83"/>
      <c r="P30" s="135">
        <f t="shared" si="27"/>
        <v>0</v>
      </c>
      <c r="Q30" s="93">
        <f>'Step 4 - Forecast Budget'!N30</f>
        <v>0</v>
      </c>
      <c r="R30" s="89"/>
      <c r="S30" s="135">
        <f t="shared" si="16"/>
        <v>0</v>
      </c>
      <c r="T30" s="93">
        <f>'Step 4 - Forecast Budget'!O30</f>
        <v>0</v>
      </c>
      <c r="U30" s="89"/>
      <c r="V30" s="135">
        <f t="shared" si="17"/>
        <v>0</v>
      </c>
      <c r="W30" s="93">
        <f>'Step 4 - Forecast Budget'!P30</f>
        <v>0</v>
      </c>
      <c r="X30" s="89"/>
      <c r="Y30" s="135">
        <f t="shared" si="18"/>
        <v>0</v>
      </c>
      <c r="Z30" s="93">
        <f>'Step 4 - Forecast Budget'!Q30</f>
        <v>0</v>
      </c>
      <c r="AA30" s="89"/>
      <c r="AB30" s="136">
        <f t="shared" si="19"/>
        <v>0</v>
      </c>
      <c r="AC30" s="93">
        <f>'Step 4 - Forecast Budget'!R30</f>
        <v>0</v>
      </c>
      <c r="AD30" s="100"/>
      <c r="AE30" s="135">
        <f t="shared" si="20"/>
        <v>0</v>
      </c>
      <c r="AF30" s="93">
        <f>'Step 4 - Forecast Budget'!S30</f>
        <v>0</v>
      </c>
      <c r="AG30" s="89"/>
      <c r="AH30" s="135">
        <f t="shared" si="21"/>
        <v>0</v>
      </c>
      <c r="AI30" s="93">
        <f>'Step 4 - Forecast Budget'!T30</f>
        <v>0</v>
      </c>
      <c r="AJ30" s="89"/>
      <c r="AK30" s="135">
        <f t="shared" si="22"/>
        <v>0</v>
      </c>
      <c r="AL30" s="93">
        <f>'Step 4 - Forecast Budget'!U30</f>
        <v>0</v>
      </c>
      <c r="AM30" s="89"/>
      <c r="AN30" s="135">
        <f t="shared" si="23"/>
        <v>0</v>
      </c>
      <c r="AO30" s="93">
        <f>'Step 4 - Forecast Budget'!V30</f>
        <v>0</v>
      </c>
      <c r="AP30" s="89"/>
      <c r="AQ30" s="135">
        <f t="shared" si="24"/>
        <v>0</v>
      </c>
      <c r="AR30" s="93">
        <f>'Step 4 - Forecast Budget'!W30</f>
        <v>0</v>
      </c>
      <c r="AS30" s="89"/>
      <c r="AT30" s="135">
        <f t="shared" si="25"/>
        <v>0</v>
      </c>
      <c r="AU30" s="93">
        <f>'Step 4 - Forecast Budget'!X30</f>
        <v>0</v>
      </c>
      <c r="AV30" s="89"/>
      <c r="AW30" s="137">
        <f t="shared" si="26"/>
        <v>0</v>
      </c>
    </row>
    <row r="31" spans="1:49" ht="15.65" customHeight="1" x14ac:dyDescent="0.35">
      <c r="A31" s="367" t="str">
        <f>'Step 4 - Forecast Budget'!A31</f>
        <v>Support Block lease</v>
      </c>
      <c r="B31" s="367"/>
      <c r="C31" s="367"/>
      <c r="D31" s="368"/>
      <c r="E31" s="368"/>
      <c r="F31" s="368"/>
      <c r="G31" s="368"/>
      <c r="H31" s="368"/>
      <c r="I31" s="368"/>
      <c r="J31" s="368"/>
      <c r="K31" s="128">
        <f>'Step 4 - Forecast Budget'!K31</f>
        <v>0</v>
      </c>
      <c r="L31" s="103">
        <f t="shared" si="14"/>
        <v>0</v>
      </c>
      <c r="M31" s="129">
        <f t="shared" si="15"/>
        <v>0</v>
      </c>
      <c r="N31" s="103">
        <f>'Step 4 - Forecast Budget'!M31</f>
        <v>0</v>
      </c>
      <c r="O31" s="83"/>
      <c r="P31" s="135">
        <f t="shared" si="27"/>
        <v>0</v>
      </c>
      <c r="Q31" s="93">
        <f>'Step 4 - Forecast Budget'!N31</f>
        <v>0</v>
      </c>
      <c r="R31" s="89"/>
      <c r="S31" s="135">
        <f t="shared" si="16"/>
        <v>0</v>
      </c>
      <c r="T31" s="93">
        <f>'Step 4 - Forecast Budget'!O31</f>
        <v>0</v>
      </c>
      <c r="U31" s="89"/>
      <c r="V31" s="135">
        <f t="shared" si="17"/>
        <v>0</v>
      </c>
      <c r="W31" s="93">
        <f>'Step 4 - Forecast Budget'!P31</f>
        <v>0</v>
      </c>
      <c r="X31" s="89"/>
      <c r="Y31" s="135">
        <f t="shared" si="18"/>
        <v>0</v>
      </c>
      <c r="Z31" s="93">
        <f>'Step 4 - Forecast Budget'!Q31</f>
        <v>0</v>
      </c>
      <c r="AA31" s="89"/>
      <c r="AB31" s="136">
        <f t="shared" si="19"/>
        <v>0</v>
      </c>
      <c r="AC31" s="93">
        <f>'Step 4 - Forecast Budget'!R31</f>
        <v>0</v>
      </c>
      <c r="AD31" s="100"/>
      <c r="AE31" s="135">
        <f t="shared" si="20"/>
        <v>0</v>
      </c>
      <c r="AF31" s="93">
        <f>'Step 4 - Forecast Budget'!S31</f>
        <v>0</v>
      </c>
      <c r="AG31" s="89"/>
      <c r="AH31" s="135">
        <f t="shared" si="21"/>
        <v>0</v>
      </c>
      <c r="AI31" s="93">
        <f>'Step 4 - Forecast Budget'!T31</f>
        <v>0</v>
      </c>
      <c r="AJ31" s="89"/>
      <c r="AK31" s="135">
        <f t="shared" si="22"/>
        <v>0</v>
      </c>
      <c r="AL31" s="93">
        <f>'Step 4 - Forecast Budget'!U31</f>
        <v>0</v>
      </c>
      <c r="AM31" s="89"/>
      <c r="AN31" s="135">
        <f t="shared" si="23"/>
        <v>0</v>
      </c>
      <c r="AO31" s="93">
        <f>'Step 4 - Forecast Budget'!V31</f>
        <v>0</v>
      </c>
      <c r="AP31" s="89"/>
      <c r="AQ31" s="135">
        <f t="shared" si="24"/>
        <v>0</v>
      </c>
      <c r="AR31" s="93">
        <f>'Step 4 - Forecast Budget'!W31</f>
        <v>0</v>
      </c>
      <c r="AS31" s="89"/>
      <c r="AT31" s="135">
        <f t="shared" si="25"/>
        <v>0</v>
      </c>
      <c r="AU31" s="93">
        <f>'Step 4 - Forecast Budget'!X31</f>
        <v>0</v>
      </c>
      <c r="AV31" s="89"/>
      <c r="AW31" s="137">
        <f t="shared" si="26"/>
        <v>0</v>
      </c>
    </row>
    <row r="32" spans="1:49" ht="15.65" customHeight="1" x14ac:dyDescent="0.35">
      <c r="A32" s="367" t="str">
        <f>'Step 4 - Forecast Budget'!A32</f>
        <v>Fertiliser (incl. N)</v>
      </c>
      <c r="B32" s="367"/>
      <c r="C32" s="367"/>
      <c r="D32" s="368"/>
      <c r="E32" s="368"/>
      <c r="F32" s="368"/>
      <c r="G32" s="368"/>
      <c r="H32" s="368"/>
      <c r="I32" s="368"/>
      <c r="J32" s="368"/>
      <c r="K32" s="128">
        <f>'Step 4 - Forecast Budget'!K32</f>
        <v>0</v>
      </c>
      <c r="L32" s="103">
        <f t="shared" si="14"/>
        <v>0</v>
      </c>
      <c r="M32" s="129">
        <f t="shared" si="15"/>
        <v>0</v>
      </c>
      <c r="N32" s="103">
        <f>'Step 4 - Forecast Budget'!M32</f>
        <v>0</v>
      </c>
      <c r="O32" s="83"/>
      <c r="P32" s="135">
        <f t="shared" si="27"/>
        <v>0</v>
      </c>
      <c r="Q32" s="93">
        <f>'Step 4 - Forecast Budget'!N32</f>
        <v>0</v>
      </c>
      <c r="R32" s="89"/>
      <c r="S32" s="135">
        <f t="shared" si="16"/>
        <v>0</v>
      </c>
      <c r="T32" s="93">
        <f>'Step 4 - Forecast Budget'!O32</f>
        <v>0</v>
      </c>
      <c r="U32" s="89"/>
      <c r="V32" s="135">
        <f t="shared" si="17"/>
        <v>0</v>
      </c>
      <c r="W32" s="93">
        <f>'Step 4 - Forecast Budget'!P32</f>
        <v>0</v>
      </c>
      <c r="X32" s="89"/>
      <c r="Y32" s="135">
        <f t="shared" si="18"/>
        <v>0</v>
      </c>
      <c r="Z32" s="93">
        <f>'Step 4 - Forecast Budget'!Q32</f>
        <v>0</v>
      </c>
      <c r="AA32" s="89"/>
      <c r="AB32" s="136">
        <f t="shared" si="19"/>
        <v>0</v>
      </c>
      <c r="AC32" s="93">
        <f>'Step 4 - Forecast Budget'!R32</f>
        <v>0</v>
      </c>
      <c r="AD32" s="100"/>
      <c r="AE32" s="135">
        <f t="shared" si="20"/>
        <v>0</v>
      </c>
      <c r="AF32" s="93">
        <f>'Step 4 - Forecast Budget'!S32</f>
        <v>0</v>
      </c>
      <c r="AG32" s="89"/>
      <c r="AH32" s="135">
        <f t="shared" si="21"/>
        <v>0</v>
      </c>
      <c r="AI32" s="93">
        <f>'Step 4 - Forecast Budget'!T32</f>
        <v>0</v>
      </c>
      <c r="AJ32" s="89"/>
      <c r="AK32" s="135">
        <f t="shared" si="22"/>
        <v>0</v>
      </c>
      <c r="AL32" s="93">
        <f>'Step 4 - Forecast Budget'!U32</f>
        <v>0</v>
      </c>
      <c r="AM32" s="89"/>
      <c r="AN32" s="135">
        <f t="shared" si="23"/>
        <v>0</v>
      </c>
      <c r="AO32" s="93">
        <f>'Step 4 - Forecast Budget'!V32</f>
        <v>0</v>
      </c>
      <c r="AP32" s="89"/>
      <c r="AQ32" s="135">
        <f t="shared" si="24"/>
        <v>0</v>
      </c>
      <c r="AR32" s="93">
        <f>'Step 4 - Forecast Budget'!W32</f>
        <v>0</v>
      </c>
      <c r="AS32" s="89"/>
      <c r="AT32" s="135">
        <f t="shared" si="25"/>
        <v>0</v>
      </c>
      <c r="AU32" s="93">
        <f>'Step 4 - Forecast Budget'!X32</f>
        <v>0</v>
      </c>
      <c r="AV32" s="89"/>
      <c r="AW32" s="137">
        <f t="shared" si="26"/>
        <v>0</v>
      </c>
    </row>
    <row r="33" spans="1:49" ht="15.65" customHeight="1" x14ac:dyDescent="0.35">
      <c r="A33" s="367" t="str">
        <f>'Step 4 - Forecast Budget'!A33</f>
        <v>Irrigation</v>
      </c>
      <c r="B33" s="367"/>
      <c r="C33" s="367"/>
      <c r="D33" s="368"/>
      <c r="E33" s="368"/>
      <c r="F33" s="368"/>
      <c r="G33" s="368"/>
      <c r="H33" s="368"/>
      <c r="I33" s="368"/>
      <c r="J33" s="368"/>
      <c r="K33" s="128">
        <f>'Step 4 - Forecast Budget'!K33</f>
        <v>0</v>
      </c>
      <c r="L33" s="103">
        <f t="shared" si="14"/>
        <v>0</v>
      </c>
      <c r="M33" s="129">
        <f t="shared" si="15"/>
        <v>0</v>
      </c>
      <c r="N33" s="103">
        <f>'Step 4 - Forecast Budget'!M33</f>
        <v>0</v>
      </c>
      <c r="O33" s="83"/>
      <c r="P33" s="135">
        <f t="shared" si="27"/>
        <v>0</v>
      </c>
      <c r="Q33" s="93">
        <f>'Step 4 - Forecast Budget'!N33</f>
        <v>0</v>
      </c>
      <c r="R33" s="89"/>
      <c r="S33" s="135">
        <f t="shared" si="16"/>
        <v>0</v>
      </c>
      <c r="T33" s="93">
        <f>'Step 4 - Forecast Budget'!O33</f>
        <v>0</v>
      </c>
      <c r="U33" s="89"/>
      <c r="V33" s="135">
        <f t="shared" si="17"/>
        <v>0</v>
      </c>
      <c r="W33" s="93">
        <f>'Step 4 - Forecast Budget'!P33</f>
        <v>0</v>
      </c>
      <c r="X33" s="89"/>
      <c r="Y33" s="135">
        <f t="shared" si="18"/>
        <v>0</v>
      </c>
      <c r="Z33" s="93">
        <f>'Step 4 - Forecast Budget'!Q33</f>
        <v>0</v>
      </c>
      <c r="AA33" s="89"/>
      <c r="AB33" s="136">
        <f t="shared" si="19"/>
        <v>0</v>
      </c>
      <c r="AC33" s="93">
        <f>'Step 4 - Forecast Budget'!R33</f>
        <v>0</v>
      </c>
      <c r="AD33" s="100"/>
      <c r="AE33" s="135">
        <f t="shared" si="20"/>
        <v>0</v>
      </c>
      <c r="AF33" s="93">
        <f>'Step 4 - Forecast Budget'!S33</f>
        <v>0</v>
      </c>
      <c r="AG33" s="89"/>
      <c r="AH33" s="135">
        <f t="shared" si="21"/>
        <v>0</v>
      </c>
      <c r="AI33" s="93">
        <f>'Step 4 - Forecast Budget'!T33</f>
        <v>0</v>
      </c>
      <c r="AJ33" s="89"/>
      <c r="AK33" s="135">
        <f t="shared" si="22"/>
        <v>0</v>
      </c>
      <c r="AL33" s="93">
        <f>'Step 4 - Forecast Budget'!U33</f>
        <v>0</v>
      </c>
      <c r="AM33" s="89"/>
      <c r="AN33" s="135">
        <f t="shared" si="23"/>
        <v>0</v>
      </c>
      <c r="AO33" s="93">
        <f>'Step 4 - Forecast Budget'!V33</f>
        <v>0</v>
      </c>
      <c r="AP33" s="89"/>
      <c r="AQ33" s="135">
        <f t="shared" si="24"/>
        <v>0</v>
      </c>
      <c r="AR33" s="93">
        <f>'Step 4 - Forecast Budget'!W33</f>
        <v>0</v>
      </c>
      <c r="AS33" s="89"/>
      <c r="AT33" s="135">
        <f t="shared" si="25"/>
        <v>0</v>
      </c>
      <c r="AU33" s="93">
        <f>'Step 4 - Forecast Budget'!X33</f>
        <v>0</v>
      </c>
      <c r="AV33" s="89"/>
      <c r="AW33" s="137">
        <f t="shared" si="26"/>
        <v>0</v>
      </c>
    </row>
    <row r="34" spans="1:49" ht="15.65" customHeight="1" x14ac:dyDescent="0.35">
      <c r="A34" s="367" t="str">
        <f>'Step 4 - Forecast Budget'!A34</f>
        <v>Regrassing and cropping</v>
      </c>
      <c r="B34" s="367"/>
      <c r="C34" s="367"/>
      <c r="D34" s="368"/>
      <c r="E34" s="368"/>
      <c r="F34" s="368"/>
      <c r="G34" s="368"/>
      <c r="H34" s="368"/>
      <c r="I34" s="368"/>
      <c r="J34" s="368"/>
      <c r="K34" s="128">
        <f>'Step 4 - Forecast Budget'!K34</f>
        <v>0</v>
      </c>
      <c r="L34" s="103">
        <f t="shared" si="14"/>
        <v>0</v>
      </c>
      <c r="M34" s="129">
        <f t="shared" si="15"/>
        <v>0</v>
      </c>
      <c r="N34" s="103">
        <f>'Step 4 - Forecast Budget'!M34</f>
        <v>0</v>
      </c>
      <c r="O34" s="83"/>
      <c r="P34" s="135">
        <f t="shared" si="27"/>
        <v>0</v>
      </c>
      <c r="Q34" s="93">
        <f>'Step 4 - Forecast Budget'!N34</f>
        <v>0</v>
      </c>
      <c r="R34" s="89"/>
      <c r="S34" s="135">
        <f t="shared" si="16"/>
        <v>0</v>
      </c>
      <c r="T34" s="93">
        <f>'Step 4 - Forecast Budget'!O34</f>
        <v>0</v>
      </c>
      <c r="U34" s="89"/>
      <c r="V34" s="135">
        <f t="shared" si="17"/>
        <v>0</v>
      </c>
      <c r="W34" s="93">
        <f>'Step 4 - Forecast Budget'!P34</f>
        <v>0</v>
      </c>
      <c r="X34" s="89"/>
      <c r="Y34" s="135">
        <f t="shared" si="18"/>
        <v>0</v>
      </c>
      <c r="Z34" s="93">
        <f>'Step 4 - Forecast Budget'!Q34</f>
        <v>0</v>
      </c>
      <c r="AA34" s="89"/>
      <c r="AB34" s="136">
        <f t="shared" si="19"/>
        <v>0</v>
      </c>
      <c r="AC34" s="93">
        <f>'Step 4 - Forecast Budget'!R34</f>
        <v>0</v>
      </c>
      <c r="AD34" s="100"/>
      <c r="AE34" s="135">
        <f t="shared" si="20"/>
        <v>0</v>
      </c>
      <c r="AF34" s="93">
        <f>'Step 4 - Forecast Budget'!S34</f>
        <v>0</v>
      </c>
      <c r="AG34" s="89"/>
      <c r="AH34" s="135">
        <f t="shared" si="21"/>
        <v>0</v>
      </c>
      <c r="AI34" s="93">
        <f>'Step 4 - Forecast Budget'!T34</f>
        <v>0</v>
      </c>
      <c r="AJ34" s="89"/>
      <c r="AK34" s="135">
        <f t="shared" si="22"/>
        <v>0</v>
      </c>
      <c r="AL34" s="93">
        <f>'Step 4 - Forecast Budget'!U34</f>
        <v>0</v>
      </c>
      <c r="AM34" s="89"/>
      <c r="AN34" s="135">
        <f t="shared" si="23"/>
        <v>0</v>
      </c>
      <c r="AO34" s="93">
        <f>'Step 4 - Forecast Budget'!V34</f>
        <v>0</v>
      </c>
      <c r="AP34" s="89"/>
      <c r="AQ34" s="135">
        <f t="shared" si="24"/>
        <v>0</v>
      </c>
      <c r="AR34" s="93">
        <f>'Step 4 - Forecast Budget'!W34</f>
        <v>0</v>
      </c>
      <c r="AS34" s="89"/>
      <c r="AT34" s="135">
        <f t="shared" si="25"/>
        <v>0</v>
      </c>
      <c r="AU34" s="93">
        <f>'Step 4 - Forecast Budget'!X34</f>
        <v>0</v>
      </c>
      <c r="AV34" s="89"/>
      <c r="AW34" s="137">
        <f t="shared" si="26"/>
        <v>0</v>
      </c>
    </row>
    <row r="35" spans="1:49" ht="15.65" customHeight="1" x14ac:dyDescent="0.35">
      <c r="A35" s="367" t="str">
        <f>'Step 4 - Forecast Budget'!A35</f>
        <v>Weed and pest</v>
      </c>
      <c r="B35" s="367"/>
      <c r="C35" s="367"/>
      <c r="D35" s="368"/>
      <c r="E35" s="368"/>
      <c r="F35" s="368"/>
      <c r="G35" s="368"/>
      <c r="H35" s="368"/>
      <c r="I35" s="368"/>
      <c r="J35" s="368"/>
      <c r="K35" s="128">
        <f>'Step 4 - Forecast Budget'!K35</f>
        <v>0</v>
      </c>
      <c r="L35" s="103">
        <f t="shared" si="14"/>
        <v>0</v>
      </c>
      <c r="M35" s="129">
        <f t="shared" si="15"/>
        <v>0</v>
      </c>
      <c r="N35" s="103">
        <f>'Step 4 - Forecast Budget'!M35</f>
        <v>0</v>
      </c>
      <c r="O35" s="83"/>
      <c r="P35" s="135">
        <f t="shared" si="27"/>
        <v>0</v>
      </c>
      <c r="Q35" s="93">
        <f>'Step 4 - Forecast Budget'!N35</f>
        <v>0</v>
      </c>
      <c r="R35" s="89"/>
      <c r="S35" s="135">
        <f t="shared" si="16"/>
        <v>0</v>
      </c>
      <c r="T35" s="93">
        <f>'Step 4 - Forecast Budget'!O35</f>
        <v>0</v>
      </c>
      <c r="U35" s="89"/>
      <c r="V35" s="135">
        <f t="shared" si="17"/>
        <v>0</v>
      </c>
      <c r="W35" s="93">
        <f>'Step 4 - Forecast Budget'!P35</f>
        <v>0</v>
      </c>
      <c r="X35" s="89"/>
      <c r="Y35" s="135">
        <f t="shared" si="18"/>
        <v>0</v>
      </c>
      <c r="Z35" s="93">
        <f>'Step 4 - Forecast Budget'!Q35</f>
        <v>0</v>
      </c>
      <c r="AA35" s="89"/>
      <c r="AB35" s="136">
        <f t="shared" si="19"/>
        <v>0</v>
      </c>
      <c r="AC35" s="93">
        <f>'Step 4 - Forecast Budget'!R35</f>
        <v>0</v>
      </c>
      <c r="AD35" s="100"/>
      <c r="AE35" s="135">
        <f t="shared" si="20"/>
        <v>0</v>
      </c>
      <c r="AF35" s="93">
        <f>'Step 4 - Forecast Budget'!S35</f>
        <v>0</v>
      </c>
      <c r="AG35" s="89"/>
      <c r="AH35" s="135">
        <f t="shared" si="21"/>
        <v>0</v>
      </c>
      <c r="AI35" s="93">
        <f>'Step 4 - Forecast Budget'!T35</f>
        <v>0</v>
      </c>
      <c r="AJ35" s="89"/>
      <c r="AK35" s="135">
        <f t="shared" si="22"/>
        <v>0</v>
      </c>
      <c r="AL35" s="93">
        <f>'Step 4 - Forecast Budget'!U35</f>
        <v>0</v>
      </c>
      <c r="AM35" s="89"/>
      <c r="AN35" s="135">
        <f t="shared" si="23"/>
        <v>0</v>
      </c>
      <c r="AO35" s="93">
        <f>'Step 4 - Forecast Budget'!V35</f>
        <v>0</v>
      </c>
      <c r="AP35" s="89"/>
      <c r="AQ35" s="135">
        <f t="shared" si="24"/>
        <v>0</v>
      </c>
      <c r="AR35" s="93">
        <f>'Step 4 - Forecast Budget'!W35</f>
        <v>0</v>
      </c>
      <c r="AS35" s="89"/>
      <c r="AT35" s="135">
        <f t="shared" si="25"/>
        <v>0</v>
      </c>
      <c r="AU35" s="93">
        <f>'Step 4 - Forecast Budget'!X35</f>
        <v>0</v>
      </c>
      <c r="AV35" s="89"/>
      <c r="AW35" s="137">
        <f t="shared" si="26"/>
        <v>0</v>
      </c>
    </row>
    <row r="36" spans="1:49" ht="15.65" customHeight="1" x14ac:dyDescent="0.35">
      <c r="A36" s="367" t="str">
        <f>'Step 4 - Forecast Budget'!A36</f>
        <v>Vehicles and fuel</v>
      </c>
      <c r="B36" s="367"/>
      <c r="C36" s="367"/>
      <c r="D36" s="368"/>
      <c r="E36" s="368"/>
      <c r="F36" s="368"/>
      <c r="G36" s="368"/>
      <c r="H36" s="368"/>
      <c r="I36" s="368"/>
      <c r="J36" s="368"/>
      <c r="K36" s="128">
        <f>'Step 4 - Forecast Budget'!K36</f>
        <v>0</v>
      </c>
      <c r="L36" s="103">
        <f t="shared" si="14"/>
        <v>0</v>
      </c>
      <c r="M36" s="129">
        <f t="shared" si="15"/>
        <v>0</v>
      </c>
      <c r="N36" s="103">
        <f>'Step 4 - Forecast Budget'!M36</f>
        <v>0</v>
      </c>
      <c r="O36" s="83"/>
      <c r="P36" s="135">
        <f t="shared" si="27"/>
        <v>0</v>
      </c>
      <c r="Q36" s="93">
        <f>'Step 4 - Forecast Budget'!N36</f>
        <v>0</v>
      </c>
      <c r="R36" s="89"/>
      <c r="S36" s="135">
        <f t="shared" si="16"/>
        <v>0</v>
      </c>
      <c r="T36" s="93">
        <f>'Step 4 - Forecast Budget'!O36</f>
        <v>0</v>
      </c>
      <c r="U36" s="89"/>
      <c r="V36" s="135">
        <f t="shared" si="17"/>
        <v>0</v>
      </c>
      <c r="W36" s="93">
        <f>'Step 4 - Forecast Budget'!P36</f>
        <v>0</v>
      </c>
      <c r="X36" s="89"/>
      <c r="Y36" s="135">
        <f t="shared" si="18"/>
        <v>0</v>
      </c>
      <c r="Z36" s="93">
        <f>'Step 4 - Forecast Budget'!Q36</f>
        <v>0</v>
      </c>
      <c r="AA36" s="89"/>
      <c r="AB36" s="136">
        <f t="shared" si="19"/>
        <v>0</v>
      </c>
      <c r="AC36" s="93">
        <f>'Step 4 - Forecast Budget'!R36</f>
        <v>0</v>
      </c>
      <c r="AD36" s="100"/>
      <c r="AE36" s="135">
        <f t="shared" si="20"/>
        <v>0</v>
      </c>
      <c r="AF36" s="93">
        <f>'Step 4 - Forecast Budget'!S36</f>
        <v>0</v>
      </c>
      <c r="AG36" s="89"/>
      <c r="AH36" s="135">
        <f t="shared" si="21"/>
        <v>0</v>
      </c>
      <c r="AI36" s="93">
        <f>'Step 4 - Forecast Budget'!T36</f>
        <v>0</v>
      </c>
      <c r="AJ36" s="89"/>
      <c r="AK36" s="135">
        <f t="shared" si="22"/>
        <v>0</v>
      </c>
      <c r="AL36" s="93">
        <f>'Step 4 - Forecast Budget'!U36</f>
        <v>0</v>
      </c>
      <c r="AM36" s="89"/>
      <c r="AN36" s="135">
        <f t="shared" si="23"/>
        <v>0</v>
      </c>
      <c r="AO36" s="93">
        <f>'Step 4 - Forecast Budget'!V36</f>
        <v>0</v>
      </c>
      <c r="AP36" s="89"/>
      <c r="AQ36" s="135">
        <f t="shared" si="24"/>
        <v>0</v>
      </c>
      <c r="AR36" s="93">
        <f>'Step 4 - Forecast Budget'!W36</f>
        <v>0</v>
      </c>
      <c r="AS36" s="89"/>
      <c r="AT36" s="135">
        <f t="shared" si="25"/>
        <v>0</v>
      </c>
      <c r="AU36" s="93">
        <f>'Step 4 - Forecast Budget'!X36</f>
        <v>0</v>
      </c>
      <c r="AV36" s="89"/>
      <c r="AW36" s="137">
        <f t="shared" si="26"/>
        <v>0</v>
      </c>
    </row>
    <row r="37" spans="1:49" ht="15.65" customHeight="1" x14ac:dyDescent="0.35">
      <c r="A37" s="367" t="str">
        <f>'Step 4 - Forecast Budget'!A37</f>
        <v>R&amp;M (land, buildings, plant, machinery)</v>
      </c>
      <c r="B37" s="367"/>
      <c r="C37" s="367"/>
      <c r="D37" s="368"/>
      <c r="E37" s="368"/>
      <c r="F37" s="368"/>
      <c r="G37" s="368"/>
      <c r="H37" s="368"/>
      <c r="I37" s="368"/>
      <c r="J37" s="368"/>
      <c r="K37" s="128">
        <f>'Step 4 - Forecast Budget'!K37</f>
        <v>0</v>
      </c>
      <c r="L37" s="103">
        <f t="shared" si="14"/>
        <v>0</v>
      </c>
      <c r="M37" s="129">
        <f t="shared" si="15"/>
        <v>0</v>
      </c>
      <c r="N37" s="103">
        <f>'Step 4 - Forecast Budget'!M37</f>
        <v>0</v>
      </c>
      <c r="O37" s="83"/>
      <c r="P37" s="135">
        <f t="shared" si="27"/>
        <v>0</v>
      </c>
      <c r="Q37" s="93">
        <f>'Step 4 - Forecast Budget'!N37</f>
        <v>0</v>
      </c>
      <c r="R37" s="89"/>
      <c r="S37" s="135">
        <f t="shared" si="16"/>
        <v>0</v>
      </c>
      <c r="T37" s="93">
        <f>'Step 4 - Forecast Budget'!O37</f>
        <v>0</v>
      </c>
      <c r="U37" s="89"/>
      <c r="V37" s="135">
        <f t="shared" si="17"/>
        <v>0</v>
      </c>
      <c r="W37" s="93">
        <f>'Step 4 - Forecast Budget'!P37</f>
        <v>0</v>
      </c>
      <c r="X37" s="89"/>
      <c r="Y37" s="135">
        <f t="shared" si="18"/>
        <v>0</v>
      </c>
      <c r="Z37" s="93">
        <f>'Step 4 - Forecast Budget'!Q37</f>
        <v>0</v>
      </c>
      <c r="AA37" s="89"/>
      <c r="AB37" s="136">
        <f t="shared" si="19"/>
        <v>0</v>
      </c>
      <c r="AC37" s="93">
        <f>'Step 4 - Forecast Budget'!R37</f>
        <v>0</v>
      </c>
      <c r="AD37" s="100"/>
      <c r="AE37" s="135">
        <f t="shared" si="20"/>
        <v>0</v>
      </c>
      <c r="AF37" s="93">
        <f>'Step 4 - Forecast Budget'!S37</f>
        <v>0</v>
      </c>
      <c r="AG37" s="89"/>
      <c r="AH37" s="135">
        <f t="shared" si="21"/>
        <v>0</v>
      </c>
      <c r="AI37" s="93">
        <f>'Step 4 - Forecast Budget'!T37</f>
        <v>0</v>
      </c>
      <c r="AJ37" s="89"/>
      <c r="AK37" s="135">
        <f t="shared" si="22"/>
        <v>0</v>
      </c>
      <c r="AL37" s="93">
        <f>'Step 4 - Forecast Budget'!U37</f>
        <v>0</v>
      </c>
      <c r="AM37" s="89"/>
      <c r="AN37" s="135">
        <f t="shared" si="23"/>
        <v>0</v>
      </c>
      <c r="AO37" s="93">
        <f>'Step 4 - Forecast Budget'!V37</f>
        <v>0</v>
      </c>
      <c r="AP37" s="89"/>
      <c r="AQ37" s="135">
        <f t="shared" si="24"/>
        <v>0</v>
      </c>
      <c r="AR37" s="93">
        <f>'Step 4 - Forecast Budget'!W37</f>
        <v>0</v>
      </c>
      <c r="AS37" s="89"/>
      <c r="AT37" s="135">
        <f t="shared" si="25"/>
        <v>0</v>
      </c>
      <c r="AU37" s="93">
        <f>'Step 4 - Forecast Budget'!X37</f>
        <v>0</v>
      </c>
      <c r="AV37" s="89"/>
      <c r="AW37" s="137">
        <f t="shared" si="26"/>
        <v>0</v>
      </c>
    </row>
    <row r="38" spans="1:49" ht="15.65" customHeight="1" x14ac:dyDescent="0.35">
      <c r="A38" s="367" t="str">
        <f>'Step 4 - Forecast Budget'!A38</f>
        <v>Freight and general farm expenses</v>
      </c>
      <c r="B38" s="367"/>
      <c r="C38" s="367"/>
      <c r="D38" s="368"/>
      <c r="E38" s="368"/>
      <c r="F38" s="368"/>
      <c r="G38" s="368"/>
      <c r="H38" s="368"/>
      <c r="I38" s="368"/>
      <c r="J38" s="368"/>
      <c r="K38" s="128">
        <f>'Step 4 - Forecast Budget'!K38</f>
        <v>0</v>
      </c>
      <c r="L38" s="103">
        <f t="shared" si="14"/>
        <v>0</v>
      </c>
      <c r="M38" s="129">
        <f t="shared" si="15"/>
        <v>0</v>
      </c>
      <c r="N38" s="103">
        <f>'Step 4 - Forecast Budget'!M38</f>
        <v>0</v>
      </c>
      <c r="O38" s="83"/>
      <c r="P38" s="135">
        <f t="shared" si="27"/>
        <v>0</v>
      </c>
      <c r="Q38" s="93">
        <f>'Step 4 - Forecast Budget'!N38</f>
        <v>0</v>
      </c>
      <c r="R38" s="89"/>
      <c r="S38" s="135">
        <f t="shared" si="16"/>
        <v>0</v>
      </c>
      <c r="T38" s="93">
        <f>'Step 4 - Forecast Budget'!O38</f>
        <v>0</v>
      </c>
      <c r="U38" s="89"/>
      <c r="V38" s="135">
        <f t="shared" si="17"/>
        <v>0</v>
      </c>
      <c r="W38" s="93">
        <f>'Step 4 - Forecast Budget'!P38</f>
        <v>0</v>
      </c>
      <c r="X38" s="89"/>
      <c r="Y38" s="135">
        <f t="shared" si="18"/>
        <v>0</v>
      </c>
      <c r="Z38" s="93">
        <f>'Step 4 - Forecast Budget'!Q38</f>
        <v>0</v>
      </c>
      <c r="AA38" s="89"/>
      <c r="AB38" s="136">
        <f t="shared" si="19"/>
        <v>0</v>
      </c>
      <c r="AC38" s="93">
        <f>'Step 4 - Forecast Budget'!R38</f>
        <v>0</v>
      </c>
      <c r="AD38" s="100"/>
      <c r="AE38" s="135">
        <f t="shared" si="20"/>
        <v>0</v>
      </c>
      <c r="AF38" s="93">
        <f>'Step 4 - Forecast Budget'!S38</f>
        <v>0</v>
      </c>
      <c r="AG38" s="89"/>
      <c r="AH38" s="135">
        <f t="shared" si="21"/>
        <v>0</v>
      </c>
      <c r="AI38" s="93">
        <f>'Step 4 - Forecast Budget'!T38</f>
        <v>0</v>
      </c>
      <c r="AJ38" s="89"/>
      <c r="AK38" s="135">
        <f t="shared" si="22"/>
        <v>0</v>
      </c>
      <c r="AL38" s="93">
        <f>'Step 4 - Forecast Budget'!U38</f>
        <v>0</v>
      </c>
      <c r="AM38" s="89"/>
      <c r="AN38" s="135">
        <f t="shared" si="23"/>
        <v>0</v>
      </c>
      <c r="AO38" s="93">
        <f>'Step 4 - Forecast Budget'!V38</f>
        <v>0</v>
      </c>
      <c r="AP38" s="89"/>
      <c r="AQ38" s="135">
        <f t="shared" si="24"/>
        <v>0</v>
      </c>
      <c r="AR38" s="93">
        <f>'Step 4 - Forecast Budget'!W38</f>
        <v>0</v>
      </c>
      <c r="AS38" s="89"/>
      <c r="AT38" s="135">
        <f t="shared" si="25"/>
        <v>0</v>
      </c>
      <c r="AU38" s="93">
        <f>'Step 4 - Forecast Budget'!X38</f>
        <v>0</v>
      </c>
      <c r="AV38" s="89"/>
      <c r="AW38" s="137">
        <f t="shared" si="26"/>
        <v>0</v>
      </c>
    </row>
    <row r="39" spans="1:49" ht="15.65" customHeight="1" x14ac:dyDescent="0.35">
      <c r="A39" s="367" t="str">
        <f>'Step 4 - Forecast Budget'!A39</f>
        <v>Administration e.g. accountant, consultant, phone</v>
      </c>
      <c r="B39" s="367"/>
      <c r="C39" s="367"/>
      <c r="D39" s="368"/>
      <c r="E39" s="368"/>
      <c r="F39" s="368"/>
      <c r="G39" s="368"/>
      <c r="H39" s="368"/>
      <c r="I39" s="368"/>
      <c r="J39" s="368"/>
      <c r="K39" s="128">
        <f>'Step 4 - Forecast Budget'!K39</f>
        <v>0</v>
      </c>
      <c r="L39" s="103">
        <f t="shared" si="14"/>
        <v>0</v>
      </c>
      <c r="M39" s="129">
        <f t="shared" si="15"/>
        <v>0</v>
      </c>
      <c r="N39" s="103">
        <f>'Step 4 - Forecast Budget'!M39</f>
        <v>0</v>
      </c>
      <c r="O39" s="83"/>
      <c r="P39" s="135">
        <f t="shared" si="27"/>
        <v>0</v>
      </c>
      <c r="Q39" s="93">
        <f>'Step 4 - Forecast Budget'!N39</f>
        <v>0</v>
      </c>
      <c r="R39" s="89"/>
      <c r="S39" s="135">
        <f t="shared" si="16"/>
        <v>0</v>
      </c>
      <c r="T39" s="93">
        <f>'Step 4 - Forecast Budget'!O39</f>
        <v>0</v>
      </c>
      <c r="U39" s="89"/>
      <c r="V39" s="135">
        <f t="shared" si="17"/>
        <v>0</v>
      </c>
      <c r="W39" s="93">
        <f>'Step 4 - Forecast Budget'!P39</f>
        <v>0</v>
      </c>
      <c r="X39" s="89"/>
      <c r="Y39" s="135">
        <f t="shared" si="18"/>
        <v>0</v>
      </c>
      <c r="Z39" s="93">
        <f>'Step 4 - Forecast Budget'!Q39</f>
        <v>0</v>
      </c>
      <c r="AA39" s="89"/>
      <c r="AB39" s="136">
        <f t="shared" si="19"/>
        <v>0</v>
      </c>
      <c r="AC39" s="93">
        <f>'Step 4 - Forecast Budget'!R39</f>
        <v>0</v>
      </c>
      <c r="AD39" s="100"/>
      <c r="AE39" s="135">
        <f t="shared" si="20"/>
        <v>0</v>
      </c>
      <c r="AF39" s="93">
        <f>'Step 4 - Forecast Budget'!S39</f>
        <v>0</v>
      </c>
      <c r="AG39" s="89"/>
      <c r="AH39" s="135">
        <f t="shared" si="21"/>
        <v>0</v>
      </c>
      <c r="AI39" s="93">
        <f>'Step 4 - Forecast Budget'!T39</f>
        <v>0</v>
      </c>
      <c r="AJ39" s="89"/>
      <c r="AK39" s="135">
        <f t="shared" si="22"/>
        <v>0</v>
      </c>
      <c r="AL39" s="93">
        <f>'Step 4 - Forecast Budget'!U39</f>
        <v>0</v>
      </c>
      <c r="AM39" s="89"/>
      <c r="AN39" s="135">
        <f t="shared" si="23"/>
        <v>0</v>
      </c>
      <c r="AO39" s="93">
        <f>'Step 4 - Forecast Budget'!V39</f>
        <v>0</v>
      </c>
      <c r="AP39" s="89"/>
      <c r="AQ39" s="135">
        <f t="shared" si="24"/>
        <v>0</v>
      </c>
      <c r="AR39" s="93">
        <f>'Step 4 - Forecast Budget'!W39</f>
        <v>0</v>
      </c>
      <c r="AS39" s="89"/>
      <c r="AT39" s="135">
        <f t="shared" si="25"/>
        <v>0</v>
      </c>
      <c r="AU39" s="93">
        <f>'Step 4 - Forecast Budget'!X39</f>
        <v>0</v>
      </c>
      <c r="AV39" s="89"/>
      <c r="AW39" s="137">
        <f t="shared" si="26"/>
        <v>0</v>
      </c>
    </row>
    <row r="40" spans="1:49" ht="15.65" customHeight="1" x14ac:dyDescent="0.35">
      <c r="A40" s="367" t="str">
        <f>'Step 4 - Forecast Budget'!A40</f>
        <v>Insurance</v>
      </c>
      <c r="B40" s="367"/>
      <c r="C40" s="367"/>
      <c r="D40" s="368"/>
      <c r="E40" s="368"/>
      <c r="F40" s="368"/>
      <c r="G40" s="368"/>
      <c r="H40" s="368"/>
      <c r="I40" s="368"/>
      <c r="J40" s="368"/>
      <c r="K40" s="128">
        <f>'Step 4 - Forecast Budget'!K40</f>
        <v>0</v>
      </c>
      <c r="L40" s="103">
        <f t="shared" si="14"/>
        <v>0</v>
      </c>
      <c r="M40" s="129">
        <f t="shared" si="15"/>
        <v>0</v>
      </c>
      <c r="N40" s="103">
        <f>'Step 4 - Forecast Budget'!M40</f>
        <v>0</v>
      </c>
      <c r="O40" s="83"/>
      <c r="P40" s="135">
        <f t="shared" si="27"/>
        <v>0</v>
      </c>
      <c r="Q40" s="93">
        <f>'Step 4 - Forecast Budget'!N40</f>
        <v>0</v>
      </c>
      <c r="R40" s="89"/>
      <c r="S40" s="135">
        <f t="shared" si="16"/>
        <v>0</v>
      </c>
      <c r="T40" s="93">
        <f>'Step 4 - Forecast Budget'!O40</f>
        <v>0</v>
      </c>
      <c r="U40" s="89"/>
      <c r="V40" s="135">
        <f t="shared" si="17"/>
        <v>0</v>
      </c>
      <c r="W40" s="93">
        <f>'Step 4 - Forecast Budget'!P40</f>
        <v>0</v>
      </c>
      <c r="X40" s="89"/>
      <c r="Y40" s="135">
        <f t="shared" si="18"/>
        <v>0</v>
      </c>
      <c r="Z40" s="93">
        <f>'Step 4 - Forecast Budget'!Q40</f>
        <v>0</v>
      </c>
      <c r="AA40" s="89"/>
      <c r="AB40" s="136">
        <f t="shared" si="19"/>
        <v>0</v>
      </c>
      <c r="AC40" s="93">
        <f>'Step 4 - Forecast Budget'!R40</f>
        <v>0</v>
      </c>
      <c r="AD40" s="100"/>
      <c r="AE40" s="135">
        <f t="shared" si="20"/>
        <v>0</v>
      </c>
      <c r="AF40" s="93">
        <f>'Step 4 - Forecast Budget'!S40</f>
        <v>0</v>
      </c>
      <c r="AG40" s="89"/>
      <c r="AH40" s="135">
        <f t="shared" si="21"/>
        <v>0</v>
      </c>
      <c r="AI40" s="93">
        <f>'Step 4 - Forecast Budget'!T40</f>
        <v>0</v>
      </c>
      <c r="AJ40" s="89"/>
      <c r="AK40" s="135">
        <f t="shared" si="22"/>
        <v>0</v>
      </c>
      <c r="AL40" s="93">
        <f>'Step 4 - Forecast Budget'!U40</f>
        <v>0</v>
      </c>
      <c r="AM40" s="89"/>
      <c r="AN40" s="135">
        <f t="shared" si="23"/>
        <v>0</v>
      </c>
      <c r="AO40" s="93">
        <f>'Step 4 - Forecast Budget'!V40</f>
        <v>0</v>
      </c>
      <c r="AP40" s="89"/>
      <c r="AQ40" s="135">
        <f t="shared" si="24"/>
        <v>0</v>
      </c>
      <c r="AR40" s="93">
        <f>'Step 4 - Forecast Budget'!W40</f>
        <v>0</v>
      </c>
      <c r="AS40" s="89"/>
      <c r="AT40" s="135">
        <f t="shared" si="25"/>
        <v>0</v>
      </c>
      <c r="AU40" s="93">
        <f>'Step 4 - Forecast Budget'!X40</f>
        <v>0</v>
      </c>
      <c r="AV40" s="89"/>
      <c r="AW40" s="137">
        <f t="shared" si="26"/>
        <v>0</v>
      </c>
    </row>
    <row r="41" spans="1:49" ht="15.65" customHeight="1" x14ac:dyDescent="0.35">
      <c r="A41" s="367" t="str">
        <f>'Step 4 - Forecast Budget'!A41</f>
        <v>ACC</v>
      </c>
      <c r="B41" s="367"/>
      <c r="C41" s="367"/>
      <c r="D41" s="368"/>
      <c r="E41" s="368"/>
      <c r="F41" s="368"/>
      <c r="G41" s="368"/>
      <c r="H41" s="368"/>
      <c r="I41" s="368"/>
      <c r="J41" s="368"/>
      <c r="K41" s="128">
        <f>'Step 4 - Forecast Budget'!K41</f>
        <v>0</v>
      </c>
      <c r="L41" s="103">
        <f t="shared" si="14"/>
        <v>0</v>
      </c>
      <c r="M41" s="129">
        <f t="shared" si="15"/>
        <v>0</v>
      </c>
      <c r="N41" s="103">
        <f>'Step 4 - Forecast Budget'!M41</f>
        <v>0</v>
      </c>
      <c r="O41" s="83"/>
      <c r="P41" s="135">
        <f t="shared" si="27"/>
        <v>0</v>
      </c>
      <c r="Q41" s="93">
        <f>'Step 4 - Forecast Budget'!N41</f>
        <v>0</v>
      </c>
      <c r="R41" s="89"/>
      <c r="S41" s="135">
        <f t="shared" si="16"/>
        <v>0</v>
      </c>
      <c r="T41" s="93">
        <f>'Step 4 - Forecast Budget'!O41</f>
        <v>0</v>
      </c>
      <c r="U41" s="89"/>
      <c r="V41" s="135">
        <f t="shared" si="17"/>
        <v>0</v>
      </c>
      <c r="W41" s="93">
        <f>'Step 4 - Forecast Budget'!P41</f>
        <v>0</v>
      </c>
      <c r="X41" s="89"/>
      <c r="Y41" s="135">
        <f t="shared" si="18"/>
        <v>0</v>
      </c>
      <c r="Z41" s="93">
        <f>'Step 4 - Forecast Budget'!Q41</f>
        <v>0</v>
      </c>
      <c r="AA41" s="89"/>
      <c r="AB41" s="136">
        <f t="shared" si="19"/>
        <v>0</v>
      </c>
      <c r="AC41" s="93">
        <f>'Step 4 - Forecast Budget'!R41</f>
        <v>0</v>
      </c>
      <c r="AD41" s="100"/>
      <c r="AE41" s="135">
        <f t="shared" si="20"/>
        <v>0</v>
      </c>
      <c r="AF41" s="93">
        <f>'Step 4 - Forecast Budget'!S41</f>
        <v>0</v>
      </c>
      <c r="AG41" s="89"/>
      <c r="AH41" s="135">
        <f t="shared" si="21"/>
        <v>0</v>
      </c>
      <c r="AI41" s="93">
        <f>'Step 4 - Forecast Budget'!T41</f>
        <v>0</v>
      </c>
      <c r="AJ41" s="89"/>
      <c r="AK41" s="135">
        <f t="shared" si="22"/>
        <v>0</v>
      </c>
      <c r="AL41" s="93">
        <f>'Step 4 - Forecast Budget'!U41</f>
        <v>0</v>
      </c>
      <c r="AM41" s="89"/>
      <c r="AN41" s="135">
        <f t="shared" si="23"/>
        <v>0</v>
      </c>
      <c r="AO41" s="93">
        <f>'Step 4 - Forecast Budget'!V41</f>
        <v>0</v>
      </c>
      <c r="AP41" s="89"/>
      <c r="AQ41" s="135">
        <f t="shared" si="24"/>
        <v>0</v>
      </c>
      <c r="AR41" s="93">
        <f>'Step 4 - Forecast Budget'!W41</f>
        <v>0</v>
      </c>
      <c r="AS41" s="89"/>
      <c r="AT41" s="135">
        <f t="shared" si="25"/>
        <v>0</v>
      </c>
      <c r="AU41" s="93">
        <f>'Step 4 - Forecast Budget'!X41</f>
        <v>0</v>
      </c>
      <c r="AV41" s="89"/>
      <c r="AW41" s="137">
        <f t="shared" si="26"/>
        <v>0</v>
      </c>
    </row>
    <row r="42" spans="1:49" ht="15.65" customHeight="1" x14ac:dyDescent="0.35">
      <c r="A42" s="367" t="str">
        <f>'Step 4 - Forecast Budget'!A42</f>
        <v>Rates</v>
      </c>
      <c r="B42" s="367"/>
      <c r="C42" s="367"/>
      <c r="D42" s="368"/>
      <c r="E42" s="368"/>
      <c r="F42" s="368"/>
      <c r="G42" s="368"/>
      <c r="H42" s="368"/>
      <c r="I42" s="368"/>
      <c r="J42" s="368"/>
      <c r="K42" s="128">
        <f>'Step 4 - Forecast Budget'!K42</f>
        <v>0</v>
      </c>
      <c r="L42" s="103">
        <f t="shared" si="14"/>
        <v>0</v>
      </c>
      <c r="M42" s="129">
        <f t="shared" si="15"/>
        <v>0</v>
      </c>
      <c r="N42" s="103">
        <f>'Step 4 - Forecast Budget'!M42</f>
        <v>0</v>
      </c>
      <c r="O42" s="83"/>
      <c r="P42" s="135">
        <f t="shared" si="27"/>
        <v>0</v>
      </c>
      <c r="Q42" s="93">
        <f>'Step 4 - Forecast Budget'!N42</f>
        <v>0</v>
      </c>
      <c r="R42" s="89"/>
      <c r="S42" s="135">
        <f t="shared" si="16"/>
        <v>0</v>
      </c>
      <c r="T42" s="93">
        <f>'Step 4 - Forecast Budget'!O42</f>
        <v>0</v>
      </c>
      <c r="U42" s="89"/>
      <c r="V42" s="135">
        <f t="shared" si="17"/>
        <v>0</v>
      </c>
      <c r="W42" s="93">
        <f>'Step 4 - Forecast Budget'!P42</f>
        <v>0</v>
      </c>
      <c r="X42" s="89"/>
      <c r="Y42" s="135">
        <f t="shared" si="18"/>
        <v>0</v>
      </c>
      <c r="Z42" s="93">
        <f>'Step 4 - Forecast Budget'!Q42</f>
        <v>0</v>
      </c>
      <c r="AA42" s="89"/>
      <c r="AB42" s="136">
        <f t="shared" si="19"/>
        <v>0</v>
      </c>
      <c r="AC42" s="93">
        <f>'Step 4 - Forecast Budget'!R42</f>
        <v>0</v>
      </c>
      <c r="AD42" s="100"/>
      <c r="AE42" s="135">
        <f t="shared" si="20"/>
        <v>0</v>
      </c>
      <c r="AF42" s="93">
        <f>'Step 4 - Forecast Budget'!S42</f>
        <v>0</v>
      </c>
      <c r="AG42" s="89"/>
      <c r="AH42" s="135">
        <f t="shared" si="21"/>
        <v>0</v>
      </c>
      <c r="AI42" s="93">
        <f>'Step 4 - Forecast Budget'!T42</f>
        <v>0</v>
      </c>
      <c r="AJ42" s="89"/>
      <c r="AK42" s="135">
        <f t="shared" si="22"/>
        <v>0</v>
      </c>
      <c r="AL42" s="93">
        <f>'Step 4 - Forecast Budget'!U42</f>
        <v>0</v>
      </c>
      <c r="AM42" s="89"/>
      <c r="AN42" s="135">
        <f t="shared" si="23"/>
        <v>0</v>
      </c>
      <c r="AO42" s="93">
        <f>'Step 4 - Forecast Budget'!V42</f>
        <v>0</v>
      </c>
      <c r="AP42" s="89"/>
      <c r="AQ42" s="135">
        <f t="shared" si="24"/>
        <v>0</v>
      </c>
      <c r="AR42" s="93">
        <f>'Step 4 - Forecast Budget'!W42</f>
        <v>0</v>
      </c>
      <c r="AS42" s="89"/>
      <c r="AT42" s="135">
        <f t="shared" si="25"/>
        <v>0</v>
      </c>
      <c r="AU42" s="93">
        <f>'Step 4 - Forecast Budget'!X42</f>
        <v>0</v>
      </c>
      <c r="AV42" s="89"/>
      <c r="AW42" s="137">
        <f t="shared" si="26"/>
        <v>0</v>
      </c>
    </row>
    <row r="43" spans="1:49" ht="15.65" customHeight="1" x14ac:dyDescent="0.35">
      <c r="A43" s="381" t="s">
        <v>126</v>
      </c>
      <c r="B43" s="381"/>
      <c r="C43" s="381"/>
      <c r="D43" s="381"/>
      <c r="E43" s="381"/>
      <c r="F43" s="381"/>
      <c r="G43" s="381"/>
      <c r="H43" s="381"/>
      <c r="I43" s="381"/>
      <c r="J43" s="381"/>
      <c r="K43" s="94">
        <f>'Step 4 - Forecast Budget'!K43</f>
        <v>0</v>
      </c>
      <c r="L43" s="101">
        <f>SUM(L22:L42)</f>
        <v>0</v>
      </c>
      <c r="M43" s="131">
        <f t="shared" si="15"/>
        <v>0</v>
      </c>
      <c r="N43" s="130">
        <f>'Step 4 - Forecast Budget'!M43</f>
        <v>0</v>
      </c>
      <c r="O43" s="101">
        <f>SUM(O22:O42)</f>
        <v>0</v>
      </c>
      <c r="P43" s="138">
        <f t="shared" si="27"/>
        <v>0</v>
      </c>
      <c r="Q43" s="132">
        <f>'Step 4 - Forecast Budget'!N43</f>
        <v>0</v>
      </c>
      <c r="R43" s="101">
        <f>SUM(R22:R42)</f>
        <v>0</v>
      </c>
      <c r="S43" s="138">
        <f t="shared" si="16"/>
        <v>0</v>
      </c>
      <c r="T43" s="132">
        <f>'Step 4 - Forecast Budget'!O43</f>
        <v>0</v>
      </c>
      <c r="U43" s="101">
        <f>SUM(U22:U42)</f>
        <v>0</v>
      </c>
      <c r="V43" s="138">
        <f t="shared" si="17"/>
        <v>0</v>
      </c>
      <c r="W43" s="132">
        <f>'Step 4 - Forecast Budget'!P43</f>
        <v>0</v>
      </c>
      <c r="X43" s="101">
        <f>SUM(X22:X42)</f>
        <v>0</v>
      </c>
      <c r="Y43" s="138">
        <f t="shared" si="18"/>
        <v>0</v>
      </c>
      <c r="Z43" s="132">
        <f>'Step 4 - Forecast Budget'!Q43</f>
        <v>0</v>
      </c>
      <c r="AA43" s="101">
        <f>SUM(AA22:AA42)</f>
        <v>0</v>
      </c>
      <c r="AB43" s="139">
        <f t="shared" si="19"/>
        <v>0</v>
      </c>
      <c r="AC43" s="132">
        <f>'Step 4 - Forecast Budget'!R43</f>
        <v>0</v>
      </c>
      <c r="AD43" s="140">
        <f>SUM(AD22:AD42)</f>
        <v>0</v>
      </c>
      <c r="AE43" s="138">
        <f t="shared" si="20"/>
        <v>0</v>
      </c>
      <c r="AF43" s="132">
        <f>'Step 4 - Forecast Budget'!S43</f>
        <v>0</v>
      </c>
      <c r="AG43" s="101">
        <f>SUM(AG22:AG42)</f>
        <v>0</v>
      </c>
      <c r="AH43" s="138">
        <f t="shared" si="21"/>
        <v>0</v>
      </c>
      <c r="AI43" s="132">
        <f>'Step 4 - Forecast Budget'!T43</f>
        <v>0</v>
      </c>
      <c r="AJ43" s="101">
        <f>SUM(AJ22:AJ42)</f>
        <v>0</v>
      </c>
      <c r="AK43" s="138">
        <f t="shared" si="22"/>
        <v>0</v>
      </c>
      <c r="AL43" s="132">
        <f>'Step 4 - Forecast Budget'!U43</f>
        <v>0</v>
      </c>
      <c r="AM43" s="101">
        <f>SUM(AM22:AM42)</f>
        <v>0</v>
      </c>
      <c r="AN43" s="138">
        <f t="shared" si="23"/>
        <v>0</v>
      </c>
      <c r="AO43" s="132">
        <f>'Step 4 - Forecast Budget'!V43</f>
        <v>0</v>
      </c>
      <c r="AP43" s="101">
        <f>SUM(AP22:AP42)</f>
        <v>0</v>
      </c>
      <c r="AQ43" s="138">
        <f t="shared" si="24"/>
        <v>0</v>
      </c>
      <c r="AR43" s="132">
        <f>'Step 4 - Forecast Budget'!W43</f>
        <v>0</v>
      </c>
      <c r="AS43" s="101">
        <f>SUM(AS22:AS42)</f>
        <v>0</v>
      </c>
      <c r="AT43" s="138">
        <f t="shared" si="25"/>
        <v>0</v>
      </c>
      <c r="AU43" s="132">
        <f>'Step 4 - Forecast Budget'!X43</f>
        <v>0</v>
      </c>
      <c r="AV43" s="101">
        <f>SUM(AV22:AV42)</f>
        <v>0</v>
      </c>
      <c r="AW43" s="141">
        <f t="shared" si="26"/>
        <v>0</v>
      </c>
    </row>
    <row r="44" spans="1:49" ht="15.65" customHeight="1" x14ac:dyDescent="0.35">
      <c r="A44" s="367" t="str">
        <f>'Step 4 - Forecast Budget'!A44</f>
        <v>Other expenses e.g. non-dairy expenses, off-farm expenses</v>
      </c>
      <c r="B44" s="367"/>
      <c r="C44" s="367"/>
      <c r="D44" s="368"/>
      <c r="E44" s="368"/>
      <c r="F44" s="368"/>
      <c r="G44" s="368"/>
      <c r="H44" s="368"/>
      <c r="I44" s="368"/>
      <c r="J44" s="368"/>
      <c r="K44" s="128">
        <f>'Step 4 - Forecast Budget'!K44</f>
        <v>0</v>
      </c>
      <c r="L44" s="103">
        <f>SUM(O44+R44+U44+X44+AA44+AD44+AG44+AJ44+AM44+AP44+AS44+AV44)</f>
        <v>0</v>
      </c>
      <c r="M44" s="129">
        <f t="shared" si="15"/>
        <v>0</v>
      </c>
      <c r="N44" s="103">
        <f>'Step 4 - Forecast Budget'!M44</f>
        <v>0</v>
      </c>
      <c r="O44" s="83"/>
      <c r="P44" s="135">
        <f t="shared" si="27"/>
        <v>0</v>
      </c>
      <c r="Q44" s="93">
        <f>'Step 4 - Forecast Budget'!N44</f>
        <v>0</v>
      </c>
      <c r="R44" s="89"/>
      <c r="S44" s="135">
        <f t="shared" si="16"/>
        <v>0</v>
      </c>
      <c r="T44" s="93">
        <f>'Step 4 - Forecast Budget'!O44</f>
        <v>0</v>
      </c>
      <c r="U44" s="89"/>
      <c r="V44" s="135">
        <f t="shared" si="17"/>
        <v>0</v>
      </c>
      <c r="W44" s="93">
        <f>'Step 4 - Forecast Budget'!P44</f>
        <v>0</v>
      </c>
      <c r="X44" s="89"/>
      <c r="Y44" s="135">
        <f t="shared" si="18"/>
        <v>0</v>
      </c>
      <c r="Z44" s="93">
        <f>'Step 4 - Forecast Budget'!Q44</f>
        <v>0</v>
      </c>
      <c r="AA44" s="83"/>
      <c r="AB44" s="136">
        <f t="shared" si="19"/>
        <v>0</v>
      </c>
      <c r="AC44" s="93">
        <f>'Step 4 - Forecast Budget'!R44</f>
        <v>0</v>
      </c>
      <c r="AD44" s="100"/>
      <c r="AE44" s="135">
        <f t="shared" si="20"/>
        <v>0</v>
      </c>
      <c r="AF44" s="93">
        <f>'Step 4 - Forecast Budget'!S44</f>
        <v>0</v>
      </c>
      <c r="AG44" s="89"/>
      <c r="AH44" s="135">
        <f t="shared" si="21"/>
        <v>0</v>
      </c>
      <c r="AI44" s="93">
        <f>'Step 4 - Forecast Budget'!T44</f>
        <v>0</v>
      </c>
      <c r="AJ44" s="89"/>
      <c r="AK44" s="135">
        <f t="shared" si="22"/>
        <v>0</v>
      </c>
      <c r="AL44" s="93">
        <f>'Step 4 - Forecast Budget'!U44</f>
        <v>0</v>
      </c>
      <c r="AM44" s="89"/>
      <c r="AN44" s="135">
        <f t="shared" si="23"/>
        <v>0</v>
      </c>
      <c r="AO44" s="93">
        <f>'Step 4 - Forecast Budget'!V44</f>
        <v>0</v>
      </c>
      <c r="AP44" s="89"/>
      <c r="AQ44" s="135">
        <f t="shared" si="24"/>
        <v>0</v>
      </c>
      <c r="AR44" s="93">
        <f>'Step 4 - Forecast Budget'!W44</f>
        <v>0</v>
      </c>
      <c r="AS44" s="89"/>
      <c r="AT44" s="135">
        <f t="shared" si="25"/>
        <v>0</v>
      </c>
      <c r="AU44" s="93">
        <f>'Step 4 - Forecast Budget'!X44</f>
        <v>0</v>
      </c>
      <c r="AV44" s="89"/>
      <c r="AW44" s="137">
        <f t="shared" si="26"/>
        <v>0</v>
      </c>
    </row>
    <row r="45" spans="1:49" ht="15.65" customHeight="1" x14ac:dyDescent="0.35">
      <c r="A45" s="367" t="str">
        <f>'Step 4 - Forecast Budget'!A45</f>
        <v>Rent e.g. milking, land lease (excludes support block), cow lease</v>
      </c>
      <c r="B45" s="367"/>
      <c r="C45" s="367"/>
      <c r="D45" s="368"/>
      <c r="E45" s="368"/>
      <c r="F45" s="368"/>
      <c r="G45" s="368"/>
      <c r="H45" s="368"/>
      <c r="I45" s="368"/>
      <c r="J45" s="368"/>
      <c r="K45" s="128">
        <f>'Step 4 - Forecast Budget'!K45</f>
        <v>0</v>
      </c>
      <c r="L45" s="103">
        <f t="shared" ref="L45:L54" si="28">SUM(O45+R45+U45+X45+AA45+AD45+AG45+AJ45+AM45+AP45+AS45+AV45)</f>
        <v>0</v>
      </c>
      <c r="M45" s="129">
        <f t="shared" si="15"/>
        <v>0</v>
      </c>
      <c r="N45" s="103">
        <f>'Step 4 - Forecast Budget'!M45</f>
        <v>0</v>
      </c>
      <c r="O45" s="83"/>
      <c r="P45" s="135">
        <f t="shared" si="27"/>
        <v>0</v>
      </c>
      <c r="Q45" s="93">
        <f>'Step 4 - Forecast Budget'!N45</f>
        <v>0</v>
      </c>
      <c r="R45" s="89"/>
      <c r="S45" s="135">
        <f t="shared" si="16"/>
        <v>0</v>
      </c>
      <c r="T45" s="93">
        <f>'Step 4 - Forecast Budget'!O45</f>
        <v>0</v>
      </c>
      <c r="U45" s="89"/>
      <c r="V45" s="135">
        <f t="shared" si="17"/>
        <v>0</v>
      </c>
      <c r="W45" s="93">
        <f>'Step 4 - Forecast Budget'!P45</f>
        <v>0</v>
      </c>
      <c r="X45" s="89"/>
      <c r="Y45" s="135">
        <f t="shared" si="18"/>
        <v>0</v>
      </c>
      <c r="Z45" s="93">
        <f>'Step 4 - Forecast Budget'!Q45</f>
        <v>0</v>
      </c>
      <c r="AA45" s="83"/>
      <c r="AB45" s="136">
        <f t="shared" si="19"/>
        <v>0</v>
      </c>
      <c r="AC45" s="93">
        <f>'Step 4 - Forecast Budget'!R45</f>
        <v>0</v>
      </c>
      <c r="AD45" s="100"/>
      <c r="AE45" s="135">
        <f t="shared" si="20"/>
        <v>0</v>
      </c>
      <c r="AF45" s="93">
        <f>'Step 4 - Forecast Budget'!S45</f>
        <v>0</v>
      </c>
      <c r="AG45" s="89"/>
      <c r="AH45" s="135">
        <f t="shared" si="21"/>
        <v>0</v>
      </c>
      <c r="AI45" s="93">
        <f>'Step 4 - Forecast Budget'!T45</f>
        <v>0</v>
      </c>
      <c r="AJ45" s="89"/>
      <c r="AK45" s="135">
        <f t="shared" si="22"/>
        <v>0</v>
      </c>
      <c r="AL45" s="93">
        <f>'Step 4 - Forecast Budget'!U45</f>
        <v>0</v>
      </c>
      <c r="AM45" s="89"/>
      <c r="AN45" s="135">
        <f t="shared" si="23"/>
        <v>0</v>
      </c>
      <c r="AO45" s="93">
        <f>'Step 4 - Forecast Budget'!V45</f>
        <v>0</v>
      </c>
      <c r="AP45" s="89"/>
      <c r="AQ45" s="135">
        <f t="shared" si="24"/>
        <v>0</v>
      </c>
      <c r="AR45" s="93">
        <f>'Step 4 - Forecast Budget'!W45</f>
        <v>0</v>
      </c>
      <c r="AS45" s="89"/>
      <c r="AT45" s="135">
        <f t="shared" si="25"/>
        <v>0</v>
      </c>
      <c r="AU45" s="93">
        <f>'Step 4 - Forecast Budget'!X45</f>
        <v>0</v>
      </c>
      <c r="AV45" s="89"/>
      <c r="AW45" s="137">
        <f t="shared" si="26"/>
        <v>0</v>
      </c>
    </row>
    <row r="46" spans="1:49" ht="15.65" customHeight="1" x14ac:dyDescent="0.35">
      <c r="A46" s="367" t="str">
        <f>'Step 4 - Forecast Budget'!A46</f>
        <v>Overdraft Interest</v>
      </c>
      <c r="B46" s="367"/>
      <c r="C46" s="367"/>
      <c r="D46" s="368"/>
      <c r="E46" s="368"/>
      <c r="F46" s="368"/>
      <c r="G46" s="368"/>
      <c r="H46" s="368"/>
      <c r="I46" s="368"/>
      <c r="J46" s="368"/>
      <c r="K46" s="128">
        <f>'Step 4 - Forecast Budget'!K46</f>
        <v>0</v>
      </c>
      <c r="L46" s="103">
        <f t="shared" si="28"/>
        <v>0</v>
      </c>
      <c r="M46" s="129">
        <f t="shared" si="15"/>
        <v>0</v>
      </c>
      <c r="N46" s="103">
        <f>'Step 4 - Forecast Budget'!M46</f>
        <v>0</v>
      </c>
      <c r="O46" s="83"/>
      <c r="P46" s="135">
        <f t="shared" si="27"/>
        <v>0</v>
      </c>
      <c r="Q46" s="93">
        <f>'Step 4 - Forecast Budget'!N46</f>
        <v>0</v>
      </c>
      <c r="R46" s="89"/>
      <c r="S46" s="135">
        <f t="shared" si="16"/>
        <v>0</v>
      </c>
      <c r="T46" s="93">
        <f>'Step 4 - Forecast Budget'!O46</f>
        <v>0</v>
      </c>
      <c r="U46" s="89"/>
      <c r="V46" s="135">
        <f t="shared" si="17"/>
        <v>0</v>
      </c>
      <c r="W46" s="93">
        <f>'Step 4 - Forecast Budget'!P46</f>
        <v>0</v>
      </c>
      <c r="X46" s="89"/>
      <c r="Y46" s="135">
        <f t="shared" si="18"/>
        <v>0</v>
      </c>
      <c r="Z46" s="93">
        <f>'Step 4 - Forecast Budget'!Q46</f>
        <v>0</v>
      </c>
      <c r="AA46" s="83"/>
      <c r="AB46" s="136">
        <f t="shared" si="19"/>
        <v>0</v>
      </c>
      <c r="AC46" s="93">
        <f>'Step 4 - Forecast Budget'!R46</f>
        <v>0</v>
      </c>
      <c r="AD46" s="100"/>
      <c r="AE46" s="135">
        <f t="shared" si="20"/>
        <v>0</v>
      </c>
      <c r="AF46" s="93">
        <f>'Step 4 - Forecast Budget'!S46</f>
        <v>0</v>
      </c>
      <c r="AG46" s="89"/>
      <c r="AH46" s="135">
        <f t="shared" si="21"/>
        <v>0</v>
      </c>
      <c r="AI46" s="93">
        <f>'Step 4 - Forecast Budget'!T46</f>
        <v>0</v>
      </c>
      <c r="AJ46" s="89"/>
      <c r="AK46" s="135">
        <f t="shared" si="22"/>
        <v>0</v>
      </c>
      <c r="AL46" s="93">
        <f>'Step 4 - Forecast Budget'!U46</f>
        <v>0</v>
      </c>
      <c r="AM46" s="89"/>
      <c r="AN46" s="135">
        <f t="shared" si="23"/>
        <v>0</v>
      </c>
      <c r="AO46" s="93">
        <f>'Step 4 - Forecast Budget'!V46</f>
        <v>0</v>
      </c>
      <c r="AP46" s="89"/>
      <c r="AQ46" s="135">
        <f t="shared" si="24"/>
        <v>0</v>
      </c>
      <c r="AR46" s="93">
        <f>'Step 4 - Forecast Budget'!W46</f>
        <v>0</v>
      </c>
      <c r="AS46" s="89"/>
      <c r="AT46" s="135">
        <f t="shared" si="25"/>
        <v>0</v>
      </c>
      <c r="AU46" s="93">
        <f>'Step 4 - Forecast Budget'!X46</f>
        <v>0</v>
      </c>
      <c r="AV46" s="89"/>
      <c r="AW46" s="137">
        <f t="shared" si="26"/>
        <v>0</v>
      </c>
    </row>
    <row r="47" spans="1:49" ht="15.65" customHeight="1" x14ac:dyDescent="0.35">
      <c r="A47" s="367" t="str">
        <f>'Step 4 - Forecast Budget'!A47</f>
        <v>Term Interest (mortgage)</v>
      </c>
      <c r="B47" s="367"/>
      <c r="C47" s="367"/>
      <c r="D47" s="368"/>
      <c r="E47" s="368"/>
      <c r="F47" s="368"/>
      <c r="G47" s="368"/>
      <c r="H47" s="368"/>
      <c r="I47" s="368"/>
      <c r="J47" s="368"/>
      <c r="K47" s="128">
        <f>'Step 4 - Forecast Budget'!K47</f>
        <v>0</v>
      </c>
      <c r="L47" s="103">
        <f t="shared" si="28"/>
        <v>0</v>
      </c>
      <c r="M47" s="129">
        <f t="shared" si="15"/>
        <v>0</v>
      </c>
      <c r="N47" s="103">
        <f>'Step 4 - Forecast Budget'!M47</f>
        <v>0</v>
      </c>
      <c r="O47" s="83"/>
      <c r="P47" s="135">
        <f t="shared" si="27"/>
        <v>0</v>
      </c>
      <c r="Q47" s="93">
        <f>'Step 4 - Forecast Budget'!N47</f>
        <v>0</v>
      </c>
      <c r="R47" s="89"/>
      <c r="S47" s="135">
        <f t="shared" si="16"/>
        <v>0</v>
      </c>
      <c r="T47" s="93">
        <f>'Step 4 - Forecast Budget'!O47</f>
        <v>0</v>
      </c>
      <c r="U47" s="89"/>
      <c r="V47" s="135">
        <f t="shared" si="17"/>
        <v>0</v>
      </c>
      <c r="W47" s="93">
        <f>'Step 4 - Forecast Budget'!P47</f>
        <v>0</v>
      </c>
      <c r="X47" s="89"/>
      <c r="Y47" s="135">
        <f t="shared" si="18"/>
        <v>0</v>
      </c>
      <c r="Z47" s="93">
        <f>'Step 4 - Forecast Budget'!Q47</f>
        <v>0</v>
      </c>
      <c r="AA47" s="83"/>
      <c r="AB47" s="136">
        <f t="shared" si="19"/>
        <v>0</v>
      </c>
      <c r="AC47" s="93">
        <f>'Step 4 - Forecast Budget'!R47</f>
        <v>0</v>
      </c>
      <c r="AD47" s="100"/>
      <c r="AE47" s="135">
        <f t="shared" si="20"/>
        <v>0</v>
      </c>
      <c r="AF47" s="93">
        <f>'Step 4 - Forecast Budget'!S47</f>
        <v>0</v>
      </c>
      <c r="AG47" s="89"/>
      <c r="AH47" s="135">
        <f t="shared" si="21"/>
        <v>0</v>
      </c>
      <c r="AI47" s="93">
        <f>'Step 4 - Forecast Budget'!T47</f>
        <v>0</v>
      </c>
      <c r="AJ47" s="89"/>
      <c r="AK47" s="135">
        <f t="shared" si="22"/>
        <v>0</v>
      </c>
      <c r="AL47" s="93">
        <f>'Step 4 - Forecast Budget'!U47</f>
        <v>0</v>
      </c>
      <c r="AM47" s="89"/>
      <c r="AN47" s="135">
        <f t="shared" si="23"/>
        <v>0</v>
      </c>
      <c r="AO47" s="93">
        <f>'Step 4 - Forecast Budget'!V47</f>
        <v>0</v>
      </c>
      <c r="AP47" s="89"/>
      <c r="AQ47" s="135">
        <f t="shared" si="24"/>
        <v>0</v>
      </c>
      <c r="AR47" s="93">
        <f>'Step 4 - Forecast Budget'!W47</f>
        <v>0</v>
      </c>
      <c r="AS47" s="89"/>
      <c r="AT47" s="135">
        <f t="shared" si="25"/>
        <v>0</v>
      </c>
      <c r="AU47" s="93">
        <f>'Step 4 - Forecast Budget'!X47</f>
        <v>0</v>
      </c>
      <c r="AV47" s="89"/>
      <c r="AW47" s="137">
        <f t="shared" si="26"/>
        <v>0</v>
      </c>
    </row>
    <row r="48" spans="1:49" ht="15.65" customHeight="1" x14ac:dyDescent="0.35">
      <c r="A48" s="367" t="str">
        <f>'Step 4 - Forecast Budget'!A48</f>
        <v>Principal Repayments</v>
      </c>
      <c r="B48" s="367"/>
      <c r="C48" s="367"/>
      <c r="D48" s="368"/>
      <c r="E48" s="368"/>
      <c r="F48" s="368"/>
      <c r="G48" s="368"/>
      <c r="H48" s="368"/>
      <c r="I48" s="368"/>
      <c r="J48" s="368"/>
      <c r="K48" s="128">
        <f>'Step 4 - Forecast Budget'!K48</f>
        <v>0</v>
      </c>
      <c r="L48" s="103">
        <f t="shared" si="28"/>
        <v>0</v>
      </c>
      <c r="M48" s="129">
        <f t="shared" si="15"/>
        <v>0</v>
      </c>
      <c r="N48" s="103">
        <f>'Step 4 - Forecast Budget'!M48</f>
        <v>0</v>
      </c>
      <c r="O48" s="83"/>
      <c r="P48" s="135">
        <f t="shared" si="27"/>
        <v>0</v>
      </c>
      <c r="Q48" s="93">
        <f>'Step 4 - Forecast Budget'!N48</f>
        <v>0</v>
      </c>
      <c r="R48" s="89"/>
      <c r="S48" s="135">
        <f t="shared" si="16"/>
        <v>0</v>
      </c>
      <c r="T48" s="93">
        <f>'Step 4 - Forecast Budget'!O48</f>
        <v>0</v>
      </c>
      <c r="U48" s="89"/>
      <c r="V48" s="135">
        <f t="shared" si="17"/>
        <v>0</v>
      </c>
      <c r="W48" s="93">
        <f>'Step 4 - Forecast Budget'!P48</f>
        <v>0</v>
      </c>
      <c r="X48" s="89"/>
      <c r="Y48" s="135">
        <f t="shared" si="18"/>
        <v>0</v>
      </c>
      <c r="Z48" s="93">
        <f>'Step 4 - Forecast Budget'!Q48</f>
        <v>0</v>
      </c>
      <c r="AA48" s="83"/>
      <c r="AB48" s="136">
        <f t="shared" si="19"/>
        <v>0</v>
      </c>
      <c r="AC48" s="93">
        <f>'Step 4 - Forecast Budget'!R48</f>
        <v>0</v>
      </c>
      <c r="AD48" s="100"/>
      <c r="AE48" s="135">
        <f t="shared" si="20"/>
        <v>0</v>
      </c>
      <c r="AF48" s="93">
        <f>'Step 4 - Forecast Budget'!S48</f>
        <v>0</v>
      </c>
      <c r="AG48" s="89"/>
      <c r="AH48" s="135">
        <f t="shared" si="21"/>
        <v>0</v>
      </c>
      <c r="AI48" s="93">
        <f>'Step 4 - Forecast Budget'!T48</f>
        <v>0</v>
      </c>
      <c r="AJ48" s="89"/>
      <c r="AK48" s="135">
        <f t="shared" si="22"/>
        <v>0</v>
      </c>
      <c r="AL48" s="93">
        <f>'Step 4 - Forecast Budget'!U48</f>
        <v>0</v>
      </c>
      <c r="AM48" s="89"/>
      <c r="AN48" s="135">
        <f t="shared" si="23"/>
        <v>0</v>
      </c>
      <c r="AO48" s="93">
        <f>'Step 4 - Forecast Budget'!V48</f>
        <v>0</v>
      </c>
      <c r="AP48" s="89"/>
      <c r="AQ48" s="135">
        <f t="shared" si="24"/>
        <v>0</v>
      </c>
      <c r="AR48" s="93">
        <f>'Step 4 - Forecast Budget'!W48</f>
        <v>0</v>
      </c>
      <c r="AS48" s="89"/>
      <c r="AT48" s="135">
        <f t="shared" si="25"/>
        <v>0</v>
      </c>
      <c r="AU48" s="93">
        <f>'Step 4 - Forecast Budget'!X48</f>
        <v>0</v>
      </c>
      <c r="AV48" s="89"/>
      <c r="AW48" s="137">
        <f t="shared" si="26"/>
        <v>0</v>
      </c>
    </row>
    <row r="49" spans="1:50" ht="15.65" customHeight="1" x14ac:dyDescent="0.35">
      <c r="A49" s="367" t="str">
        <f>'Step 4 - Forecast Budget'!A49</f>
        <v>Tax  * Ask accountant or see estimate formula below</v>
      </c>
      <c r="B49" s="367"/>
      <c r="C49" s="367"/>
      <c r="D49" s="368"/>
      <c r="E49" s="368"/>
      <c r="F49" s="368"/>
      <c r="G49" s="368"/>
      <c r="H49" s="368"/>
      <c r="I49" s="368"/>
      <c r="J49" s="368"/>
      <c r="K49" s="128">
        <f>'Step 4 - Forecast Budget'!K49</f>
        <v>0</v>
      </c>
      <c r="L49" s="103">
        <f t="shared" si="28"/>
        <v>0</v>
      </c>
      <c r="M49" s="129">
        <f t="shared" si="15"/>
        <v>0</v>
      </c>
      <c r="N49" s="103">
        <f>'Step 4 - Forecast Budget'!M49</f>
        <v>0</v>
      </c>
      <c r="O49" s="83"/>
      <c r="P49" s="135">
        <f t="shared" si="27"/>
        <v>0</v>
      </c>
      <c r="Q49" s="93">
        <f>'Step 4 - Forecast Budget'!N49</f>
        <v>0</v>
      </c>
      <c r="R49" s="89"/>
      <c r="S49" s="135">
        <f t="shared" si="16"/>
        <v>0</v>
      </c>
      <c r="T49" s="93">
        <f>'Step 4 - Forecast Budget'!O49</f>
        <v>0</v>
      </c>
      <c r="U49" s="89"/>
      <c r="V49" s="135">
        <f t="shared" si="17"/>
        <v>0</v>
      </c>
      <c r="W49" s="93">
        <f>'Step 4 - Forecast Budget'!P49</f>
        <v>0</v>
      </c>
      <c r="X49" s="89"/>
      <c r="Y49" s="135">
        <f t="shared" si="18"/>
        <v>0</v>
      </c>
      <c r="Z49" s="93">
        <f>'Step 4 - Forecast Budget'!Q49</f>
        <v>0</v>
      </c>
      <c r="AA49" s="83"/>
      <c r="AB49" s="136">
        <f t="shared" si="19"/>
        <v>0</v>
      </c>
      <c r="AC49" s="93">
        <f>'Step 4 - Forecast Budget'!R49</f>
        <v>0</v>
      </c>
      <c r="AD49" s="100"/>
      <c r="AE49" s="135">
        <f t="shared" si="20"/>
        <v>0</v>
      </c>
      <c r="AF49" s="93">
        <f>'Step 4 - Forecast Budget'!S49</f>
        <v>0</v>
      </c>
      <c r="AG49" s="89"/>
      <c r="AH49" s="135">
        <f t="shared" si="21"/>
        <v>0</v>
      </c>
      <c r="AI49" s="93">
        <f>'Step 4 - Forecast Budget'!T49</f>
        <v>0</v>
      </c>
      <c r="AJ49" s="89"/>
      <c r="AK49" s="135">
        <f t="shared" si="22"/>
        <v>0</v>
      </c>
      <c r="AL49" s="93">
        <f>'Step 4 - Forecast Budget'!U49</f>
        <v>0</v>
      </c>
      <c r="AM49" s="89"/>
      <c r="AN49" s="135">
        <f t="shared" si="23"/>
        <v>0</v>
      </c>
      <c r="AO49" s="93">
        <f>'Step 4 - Forecast Budget'!V49</f>
        <v>0</v>
      </c>
      <c r="AP49" s="89"/>
      <c r="AQ49" s="135">
        <f t="shared" si="24"/>
        <v>0</v>
      </c>
      <c r="AR49" s="93">
        <f>'Step 4 - Forecast Budget'!W49</f>
        <v>0</v>
      </c>
      <c r="AS49" s="89"/>
      <c r="AT49" s="135">
        <f t="shared" si="25"/>
        <v>0</v>
      </c>
      <c r="AU49" s="93">
        <f>'Step 4 - Forecast Budget'!X49</f>
        <v>0</v>
      </c>
      <c r="AV49" s="89"/>
      <c r="AW49" s="137">
        <f t="shared" si="26"/>
        <v>0</v>
      </c>
    </row>
    <row r="50" spans="1:50" ht="15.65" customHeight="1" x14ac:dyDescent="0.35">
      <c r="A50" s="367" t="str">
        <f>'Step 4 - Forecast Budget'!A50</f>
        <v>Drawings</v>
      </c>
      <c r="B50" s="367"/>
      <c r="C50" s="367"/>
      <c r="D50" s="368"/>
      <c r="E50" s="368"/>
      <c r="F50" s="368"/>
      <c r="G50" s="368"/>
      <c r="H50" s="368"/>
      <c r="I50" s="368"/>
      <c r="J50" s="368"/>
      <c r="K50" s="128">
        <f>'Step 4 - Forecast Budget'!K50</f>
        <v>0</v>
      </c>
      <c r="L50" s="103">
        <f t="shared" si="28"/>
        <v>0</v>
      </c>
      <c r="M50" s="129">
        <f t="shared" si="15"/>
        <v>0</v>
      </c>
      <c r="N50" s="103">
        <f>'Step 4 - Forecast Budget'!M50</f>
        <v>0</v>
      </c>
      <c r="O50" s="83"/>
      <c r="P50" s="135">
        <f t="shared" si="27"/>
        <v>0</v>
      </c>
      <c r="Q50" s="93">
        <f>'Step 4 - Forecast Budget'!N50</f>
        <v>0</v>
      </c>
      <c r="R50" s="89"/>
      <c r="S50" s="135">
        <f t="shared" si="16"/>
        <v>0</v>
      </c>
      <c r="T50" s="93">
        <f>'Step 4 - Forecast Budget'!O50</f>
        <v>0</v>
      </c>
      <c r="U50" s="89"/>
      <c r="V50" s="135">
        <f t="shared" si="17"/>
        <v>0</v>
      </c>
      <c r="W50" s="93">
        <f>'Step 4 - Forecast Budget'!P50</f>
        <v>0</v>
      </c>
      <c r="X50" s="89"/>
      <c r="Y50" s="135">
        <f t="shared" si="18"/>
        <v>0</v>
      </c>
      <c r="Z50" s="93">
        <f>'Step 4 - Forecast Budget'!Q50</f>
        <v>0</v>
      </c>
      <c r="AA50" s="83"/>
      <c r="AB50" s="136">
        <f t="shared" si="19"/>
        <v>0</v>
      </c>
      <c r="AC50" s="93">
        <f>'Step 4 - Forecast Budget'!R50</f>
        <v>0</v>
      </c>
      <c r="AD50" s="100"/>
      <c r="AE50" s="135">
        <f t="shared" si="20"/>
        <v>0</v>
      </c>
      <c r="AF50" s="93">
        <f>'Step 4 - Forecast Budget'!S50</f>
        <v>0</v>
      </c>
      <c r="AG50" s="89"/>
      <c r="AH50" s="135">
        <f t="shared" si="21"/>
        <v>0</v>
      </c>
      <c r="AI50" s="93">
        <f>'Step 4 - Forecast Budget'!T50</f>
        <v>0</v>
      </c>
      <c r="AJ50" s="89"/>
      <c r="AK50" s="135">
        <f t="shared" si="22"/>
        <v>0</v>
      </c>
      <c r="AL50" s="93">
        <f>'Step 4 - Forecast Budget'!U50</f>
        <v>0</v>
      </c>
      <c r="AM50" s="89"/>
      <c r="AN50" s="135">
        <f t="shared" si="23"/>
        <v>0</v>
      </c>
      <c r="AO50" s="93">
        <f>'Step 4 - Forecast Budget'!V50</f>
        <v>0</v>
      </c>
      <c r="AP50" s="89"/>
      <c r="AQ50" s="135">
        <f t="shared" si="24"/>
        <v>0</v>
      </c>
      <c r="AR50" s="93">
        <f>'Step 4 - Forecast Budget'!W50</f>
        <v>0</v>
      </c>
      <c r="AS50" s="89"/>
      <c r="AT50" s="135">
        <f t="shared" si="25"/>
        <v>0</v>
      </c>
      <c r="AU50" s="93">
        <f>'Step 4 - Forecast Budget'!X50</f>
        <v>0</v>
      </c>
      <c r="AV50" s="89"/>
      <c r="AW50" s="137">
        <f t="shared" si="26"/>
        <v>0</v>
      </c>
    </row>
    <row r="51" spans="1:50" ht="15.65" customHeight="1" x14ac:dyDescent="0.35">
      <c r="A51" s="367" t="str">
        <f>'Step 4 - Forecast Budget'!A51</f>
        <v>Capital transactions zero-rated for GST (e.g. shares)</v>
      </c>
      <c r="B51" s="367"/>
      <c r="C51" s="367"/>
      <c r="D51" s="368"/>
      <c r="E51" s="368"/>
      <c r="F51" s="368"/>
      <c r="G51" s="368"/>
      <c r="H51" s="368"/>
      <c r="I51" s="368"/>
      <c r="J51" s="368"/>
      <c r="K51" s="128">
        <f>'Step 4 - Forecast Budget'!K51</f>
        <v>0</v>
      </c>
      <c r="L51" s="103">
        <f t="shared" si="28"/>
        <v>0</v>
      </c>
      <c r="M51" s="129">
        <f t="shared" si="15"/>
        <v>0</v>
      </c>
      <c r="N51" s="103">
        <f>'Step 4 - Forecast Budget'!M51</f>
        <v>0</v>
      </c>
      <c r="O51" s="83"/>
      <c r="P51" s="135">
        <f t="shared" si="27"/>
        <v>0</v>
      </c>
      <c r="Q51" s="93">
        <f>'Step 4 - Forecast Budget'!N51</f>
        <v>0</v>
      </c>
      <c r="R51" s="89"/>
      <c r="S51" s="135">
        <f t="shared" si="16"/>
        <v>0</v>
      </c>
      <c r="T51" s="93">
        <f>'Step 4 - Forecast Budget'!O51</f>
        <v>0</v>
      </c>
      <c r="U51" s="89"/>
      <c r="V51" s="135">
        <f t="shared" si="17"/>
        <v>0</v>
      </c>
      <c r="W51" s="93">
        <f>'Step 4 - Forecast Budget'!P51</f>
        <v>0</v>
      </c>
      <c r="X51" s="89"/>
      <c r="Y51" s="135">
        <f t="shared" si="18"/>
        <v>0</v>
      </c>
      <c r="Z51" s="93">
        <f>'Step 4 - Forecast Budget'!Q51</f>
        <v>0</v>
      </c>
      <c r="AA51" s="83"/>
      <c r="AB51" s="136">
        <f t="shared" si="19"/>
        <v>0</v>
      </c>
      <c r="AC51" s="93">
        <f>'Step 4 - Forecast Budget'!R51</f>
        <v>0</v>
      </c>
      <c r="AD51" s="100"/>
      <c r="AE51" s="135">
        <f t="shared" si="20"/>
        <v>0</v>
      </c>
      <c r="AF51" s="93">
        <f>'Step 4 - Forecast Budget'!S51</f>
        <v>0</v>
      </c>
      <c r="AG51" s="89"/>
      <c r="AH51" s="135">
        <f t="shared" si="21"/>
        <v>0</v>
      </c>
      <c r="AI51" s="93">
        <f>'Step 4 - Forecast Budget'!T51</f>
        <v>0</v>
      </c>
      <c r="AJ51" s="89"/>
      <c r="AK51" s="135">
        <f t="shared" si="22"/>
        <v>0</v>
      </c>
      <c r="AL51" s="93">
        <f>'Step 4 - Forecast Budget'!U51</f>
        <v>0</v>
      </c>
      <c r="AM51" s="89"/>
      <c r="AN51" s="135">
        <f t="shared" si="23"/>
        <v>0</v>
      </c>
      <c r="AO51" s="93">
        <f>'Step 4 - Forecast Budget'!V51</f>
        <v>0</v>
      </c>
      <c r="AP51" s="89"/>
      <c r="AQ51" s="135">
        <f t="shared" si="24"/>
        <v>0</v>
      </c>
      <c r="AR51" s="93">
        <f>'Step 4 - Forecast Budget'!W51</f>
        <v>0</v>
      </c>
      <c r="AS51" s="89"/>
      <c r="AT51" s="135">
        <f t="shared" si="25"/>
        <v>0</v>
      </c>
      <c r="AU51" s="93">
        <f>'Step 4 - Forecast Budget'!X51</f>
        <v>0</v>
      </c>
      <c r="AV51" s="89"/>
      <c r="AW51" s="137">
        <f t="shared" si="26"/>
        <v>0</v>
      </c>
    </row>
    <row r="52" spans="1:50" ht="15.65" customHeight="1" x14ac:dyDescent="0.35">
      <c r="A52" s="367" t="str">
        <f>'Step 4 - Forecast Budget'!A52</f>
        <v>Capital transactions with GST (e.g. machinery)</v>
      </c>
      <c r="B52" s="367"/>
      <c r="C52" s="367"/>
      <c r="D52" s="368"/>
      <c r="E52" s="368"/>
      <c r="F52" s="368"/>
      <c r="G52" s="368"/>
      <c r="H52" s="368"/>
      <c r="I52" s="368"/>
      <c r="J52" s="368"/>
      <c r="K52" s="128">
        <f>'Step 4 - Forecast Budget'!K52</f>
        <v>0</v>
      </c>
      <c r="L52" s="103">
        <f t="shared" si="28"/>
        <v>0</v>
      </c>
      <c r="M52" s="129">
        <f t="shared" si="15"/>
        <v>0</v>
      </c>
      <c r="N52" s="103">
        <f>'Step 4 - Forecast Budget'!M52</f>
        <v>0</v>
      </c>
      <c r="O52" s="83"/>
      <c r="P52" s="135">
        <f t="shared" si="27"/>
        <v>0</v>
      </c>
      <c r="Q52" s="93">
        <f>'Step 4 - Forecast Budget'!N52</f>
        <v>0</v>
      </c>
      <c r="R52" s="89"/>
      <c r="S52" s="135">
        <f t="shared" si="16"/>
        <v>0</v>
      </c>
      <c r="T52" s="93">
        <f>'Step 4 - Forecast Budget'!O52</f>
        <v>0</v>
      </c>
      <c r="U52" s="89"/>
      <c r="V52" s="135">
        <f t="shared" si="17"/>
        <v>0</v>
      </c>
      <c r="W52" s="93">
        <f>'Step 4 - Forecast Budget'!P52</f>
        <v>0</v>
      </c>
      <c r="X52" s="89"/>
      <c r="Y52" s="135">
        <f t="shared" si="18"/>
        <v>0</v>
      </c>
      <c r="Z52" s="93">
        <f>'Step 4 - Forecast Budget'!Q52</f>
        <v>0</v>
      </c>
      <c r="AA52" s="83"/>
      <c r="AB52" s="136">
        <f t="shared" si="19"/>
        <v>0</v>
      </c>
      <c r="AC52" s="93">
        <f>'Step 4 - Forecast Budget'!R52</f>
        <v>0</v>
      </c>
      <c r="AD52" s="100"/>
      <c r="AE52" s="135">
        <f t="shared" si="20"/>
        <v>0</v>
      </c>
      <c r="AF52" s="93">
        <f>'Step 4 - Forecast Budget'!S52</f>
        <v>0</v>
      </c>
      <c r="AG52" s="89"/>
      <c r="AH52" s="135">
        <f t="shared" si="21"/>
        <v>0</v>
      </c>
      <c r="AI52" s="93">
        <f>'Step 4 - Forecast Budget'!T52</f>
        <v>0</v>
      </c>
      <c r="AJ52" s="89"/>
      <c r="AK52" s="135">
        <f t="shared" si="22"/>
        <v>0</v>
      </c>
      <c r="AL52" s="93">
        <f>'Step 4 - Forecast Budget'!U52</f>
        <v>0</v>
      </c>
      <c r="AM52" s="89"/>
      <c r="AN52" s="135">
        <f t="shared" si="23"/>
        <v>0</v>
      </c>
      <c r="AO52" s="93">
        <f>'Step 4 - Forecast Budget'!V52</f>
        <v>0</v>
      </c>
      <c r="AP52" s="89"/>
      <c r="AQ52" s="135">
        <f t="shared" si="24"/>
        <v>0</v>
      </c>
      <c r="AR52" s="93">
        <f>'Step 4 - Forecast Budget'!W52</f>
        <v>0</v>
      </c>
      <c r="AS52" s="89"/>
      <c r="AT52" s="135">
        <f t="shared" si="25"/>
        <v>0</v>
      </c>
      <c r="AU52" s="93">
        <f>'Step 4 - Forecast Budget'!X52</f>
        <v>0</v>
      </c>
      <c r="AV52" s="89"/>
      <c r="AW52" s="137">
        <f t="shared" si="26"/>
        <v>0</v>
      </c>
    </row>
    <row r="53" spans="1:50" ht="15.65" customHeight="1" x14ac:dyDescent="0.35">
      <c r="A53" s="377" t="s">
        <v>170</v>
      </c>
      <c r="B53" s="378"/>
      <c r="C53" s="378"/>
      <c r="D53" s="378"/>
      <c r="E53" s="378"/>
      <c r="F53" s="378"/>
      <c r="G53" s="378"/>
      <c r="H53" s="378"/>
      <c r="I53" s="378"/>
      <c r="J53" s="379"/>
      <c r="K53" s="128">
        <f>'Step 4 - Forecast Budget'!K53</f>
        <v>0</v>
      </c>
      <c r="L53" s="103">
        <f t="shared" si="28"/>
        <v>0</v>
      </c>
      <c r="M53" s="129">
        <f t="shared" si="15"/>
        <v>0</v>
      </c>
      <c r="N53" s="103">
        <f>'Step 4 - Forecast Budget'!M53</f>
        <v>0</v>
      </c>
      <c r="O53" s="103">
        <f>(SUM(O23:O42)+O44+O45+O52)*$J$18</f>
        <v>0</v>
      </c>
      <c r="P53" s="135">
        <f t="shared" si="27"/>
        <v>0</v>
      </c>
      <c r="Q53" s="93">
        <f>'Step 4 - Forecast Budget'!N53</f>
        <v>0</v>
      </c>
      <c r="R53" s="103">
        <f>(SUM(R23:R42)+R44+R45+R52)*$J$18</f>
        <v>0</v>
      </c>
      <c r="S53" s="135">
        <f t="shared" si="16"/>
        <v>0</v>
      </c>
      <c r="T53" s="93">
        <f>'Step 4 - Forecast Budget'!O53</f>
        <v>0</v>
      </c>
      <c r="U53" s="103">
        <f>(SUM(U23:U42)+U44+U45+U52)*$J$18</f>
        <v>0</v>
      </c>
      <c r="V53" s="135">
        <f t="shared" si="17"/>
        <v>0</v>
      </c>
      <c r="W53" s="93">
        <f>'Step 4 - Forecast Budget'!P53</f>
        <v>0</v>
      </c>
      <c r="X53" s="103">
        <f>(SUM(X23:X42)+X44+X45+X52)*$J$18</f>
        <v>0</v>
      </c>
      <c r="Y53" s="135">
        <f t="shared" si="18"/>
        <v>0</v>
      </c>
      <c r="Z53" s="93">
        <f>'Step 4 - Forecast Budget'!Q53</f>
        <v>0</v>
      </c>
      <c r="AA53" s="103">
        <f>(SUM(AA23:AA42)+AA44+AA45+AA52)*$J$18</f>
        <v>0</v>
      </c>
      <c r="AB53" s="136">
        <f t="shared" si="19"/>
        <v>0</v>
      </c>
      <c r="AC53" s="93">
        <f>'Step 4 - Forecast Budget'!R53</f>
        <v>0</v>
      </c>
      <c r="AD53" s="103">
        <f>(SUM(AD23:AD42)+AD44+AD45+AD52)*$J$18</f>
        <v>0</v>
      </c>
      <c r="AE53" s="135">
        <f t="shared" si="20"/>
        <v>0</v>
      </c>
      <c r="AF53" s="93">
        <f>'Step 4 - Forecast Budget'!S53</f>
        <v>0</v>
      </c>
      <c r="AG53" s="103">
        <f>(SUM(AG23:AG42)+AG44+AG45+AG52)*$J$18</f>
        <v>0</v>
      </c>
      <c r="AH53" s="135">
        <f t="shared" si="21"/>
        <v>0</v>
      </c>
      <c r="AI53" s="93">
        <f>'Step 4 - Forecast Budget'!T53</f>
        <v>0</v>
      </c>
      <c r="AJ53" s="103">
        <f>(SUM(AJ23:AJ42)+AJ44+AJ45+AJ52)*$J$18</f>
        <v>0</v>
      </c>
      <c r="AK53" s="135">
        <f t="shared" si="22"/>
        <v>0</v>
      </c>
      <c r="AL53" s="93">
        <f>'Step 4 - Forecast Budget'!U53</f>
        <v>0</v>
      </c>
      <c r="AM53" s="103">
        <f>(SUM(AM23:AM42)+AM44+AM45+AM52)*$J$18</f>
        <v>0</v>
      </c>
      <c r="AN53" s="135">
        <f t="shared" si="23"/>
        <v>0</v>
      </c>
      <c r="AO53" s="93">
        <f>'Step 4 - Forecast Budget'!V53</f>
        <v>0</v>
      </c>
      <c r="AP53" s="103">
        <f>(SUM(AP23:AP42)+AP44+AP45+AP52)*$J$18</f>
        <v>0</v>
      </c>
      <c r="AQ53" s="135">
        <f t="shared" si="24"/>
        <v>0</v>
      </c>
      <c r="AR53" s="93">
        <f>'Step 4 - Forecast Budget'!W53</f>
        <v>0</v>
      </c>
      <c r="AS53" s="103">
        <f>(SUM(AS23:AS42)+AS44+AS45+AS52)*$J$18</f>
        <v>0</v>
      </c>
      <c r="AT53" s="135">
        <f t="shared" si="25"/>
        <v>0</v>
      </c>
      <c r="AU53" s="93">
        <f>'Step 4 - Forecast Budget'!X53</f>
        <v>0</v>
      </c>
      <c r="AV53" s="103">
        <f>(SUM(AV23:AV42)+AV44+AV45+AV52)*$J$18</f>
        <v>0</v>
      </c>
      <c r="AW53" s="137">
        <f t="shared" si="26"/>
        <v>0</v>
      </c>
    </row>
    <row r="54" spans="1:50" ht="15.65" customHeight="1" x14ac:dyDescent="0.35">
      <c r="A54" s="377" t="s">
        <v>171</v>
      </c>
      <c r="B54" s="378"/>
      <c r="C54" s="378"/>
      <c r="D54" s="378"/>
      <c r="E54" s="378"/>
      <c r="F54" s="378"/>
      <c r="G54" s="378"/>
      <c r="H54" s="378"/>
      <c r="I54" s="378"/>
      <c r="J54" s="379"/>
      <c r="K54" s="128">
        <f>'Step 4 - Forecast Budget'!K54</f>
        <v>0</v>
      </c>
      <c r="L54" s="103">
        <f t="shared" si="28"/>
        <v>0</v>
      </c>
      <c r="M54" s="129">
        <f t="shared" si="15"/>
        <v>0</v>
      </c>
      <c r="N54" s="103">
        <f>'Step 4 - Forecast Budget'!M54</f>
        <v>0</v>
      </c>
      <c r="O54" s="180"/>
      <c r="P54" s="135">
        <f t="shared" si="27"/>
        <v>0</v>
      </c>
      <c r="Q54" s="93">
        <f>'Step 4 - Forecast Budget'!N54</f>
        <v>0</v>
      </c>
      <c r="R54" s="142"/>
      <c r="S54" s="135">
        <f t="shared" si="16"/>
        <v>0</v>
      </c>
      <c r="T54" s="93">
        <f>'Step 4 - Forecast Budget'!O54</f>
        <v>0</v>
      </c>
      <c r="U54" s="142">
        <f>(SUM(O18,R18))-(SUM(O53,R53))</f>
        <v>0</v>
      </c>
      <c r="V54" s="135">
        <f t="shared" si="17"/>
        <v>0</v>
      </c>
      <c r="W54" s="93">
        <f>'Step 4 - Forecast Budget'!P54</f>
        <v>0</v>
      </c>
      <c r="X54" s="142"/>
      <c r="Y54" s="135">
        <f t="shared" si="18"/>
        <v>0</v>
      </c>
      <c r="Z54" s="93">
        <f>'Step 4 - Forecast Budget'!Q54</f>
        <v>0</v>
      </c>
      <c r="AA54" s="142">
        <f>(SUM(U18,X18))-(SUM(U53,X53))</f>
        <v>0</v>
      </c>
      <c r="AB54" s="136">
        <f t="shared" si="19"/>
        <v>0</v>
      </c>
      <c r="AC54" s="93">
        <f>'Step 4 - Forecast Budget'!R54</f>
        <v>0</v>
      </c>
      <c r="AD54" s="142"/>
      <c r="AE54" s="135">
        <f t="shared" si="20"/>
        <v>0</v>
      </c>
      <c r="AF54" s="93">
        <f>'Step 4 - Forecast Budget'!S54</f>
        <v>0</v>
      </c>
      <c r="AG54" s="142">
        <f>(SUM(AA18,AD18))-(SUM(AA53,AD53))</f>
        <v>0</v>
      </c>
      <c r="AH54" s="135">
        <f t="shared" si="21"/>
        <v>0</v>
      </c>
      <c r="AI54" s="93">
        <f>'Step 4 - Forecast Budget'!T54</f>
        <v>0</v>
      </c>
      <c r="AJ54" s="142"/>
      <c r="AK54" s="135">
        <f t="shared" si="22"/>
        <v>0</v>
      </c>
      <c r="AL54" s="93">
        <f>'Step 4 - Forecast Budget'!U54</f>
        <v>0</v>
      </c>
      <c r="AM54" s="142">
        <f>(SUM(AG18,AJ18))-(SUM(AG53,AJ53))</f>
        <v>0</v>
      </c>
      <c r="AN54" s="135">
        <f t="shared" si="23"/>
        <v>0</v>
      </c>
      <c r="AO54" s="93">
        <f>'Step 4 - Forecast Budget'!V54</f>
        <v>0</v>
      </c>
      <c r="AP54" s="142"/>
      <c r="AQ54" s="135">
        <f t="shared" si="24"/>
        <v>0</v>
      </c>
      <c r="AR54" s="93">
        <f>'Step 4 - Forecast Budget'!W54</f>
        <v>0</v>
      </c>
      <c r="AS54" s="142">
        <f>(SUM(AM18,AP18))-(SUM(AM53,AP53))</f>
        <v>0</v>
      </c>
      <c r="AT54" s="135">
        <f t="shared" si="25"/>
        <v>0</v>
      </c>
      <c r="AU54" s="93">
        <f>'Step 4 - Forecast Budget'!X54</f>
        <v>0</v>
      </c>
      <c r="AV54" s="142"/>
      <c r="AW54" s="137">
        <f t="shared" si="26"/>
        <v>0</v>
      </c>
    </row>
    <row r="55" spans="1:50" ht="17.25" customHeight="1" x14ac:dyDescent="0.35">
      <c r="A55" s="373" t="s">
        <v>135</v>
      </c>
      <c r="B55" s="373"/>
      <c r="C55" s="373"/>
      <c r="D55" s="373"/>
      <c r="E55" s="373"/>
      <c r="F55" s="373"/>
      <c r="G55" s="373"/>
      <c r="H55" s="373"/>
      <c r="I55" s="373"/>
      <c r="J55" s="373"/>
      <c r="K55" s="94">
        <f>'Step 4 - Forecast Budget'!K55</f>
        <v>0</v>
      </c>
      <c r="L55" s="90">
        <f>SUM(L43:L54)</f>
        <v>0</v>
      </c>
      <c r="M55" s="131">
        <f>K55-L55</f>
        <v>0</v>
      </c>
      <c r="N55" s="130">
        <f>'Step 4 - Forecast Budget'!M55</f>
        <v>0</v>
      </c>
      <c r="O55" s="130">
        <f>SUM(O43:O54)</f>
        <v>0</v>
      </c>
      <c r="P55" s="138">
        <f t="shared" si="27"/>
        <v>0</v>
      </c>
      <c r="Q55" s="132">
        <f>'Step 4 - Forecast Budget'!N55</f>
        <v>0</v>
      </c>
      <c r="R55" s="94">
        <f>SUM(R43:R54)</f>
        <v>0</v>
      </c>
      <c r="S55" s="138">
        <f t="shared" si="16"/>
        <v>0</v>
      </c>
      <c r="T55" s="132">
        <f>'Step 4 - Forecast Budget'!O55</f>
        <v>0</v>
      </c>
      <c r="U55" s="94">
        <f>SUM(U43:U54)</f>
        <v>0</v>
      </c>
      <c r="V55" s="138">
        <f t="shared" si="17"/>
        <v>0</v>
      </c>
      <c r="W55" s="132">
        <f>'Step 4 - Forecast Budget'!P55</f>
        <v>0</v>
      </c>
      <c r="X55" s="94">
        <f>SUM(X43:X54)</f>
        <v>0</v>
      </c>
      <c r="Y55" s="138">
        <f t="shared" si="18"/>
        <v>0</v>
      </c>
      <c r="Z55" s="132">
        <f>'Step 4 - Forecast Budget'!Q55</f>
        <v>0</v>
      </c>
      <c r="AA55" s="94">
        <f>SUM(AA43:AA54)</f>
        <v>0</v>
      </c>
      <c r="AB55" s="139">
        <f t="shared" si="19"/>
        <v>0</v>
      </c>
      <c r="AC55" s="132">
        <f>'Step 4 - Forecast Budget'!R55</f>
        <v>0</v>
      </c>
      <c r="AD55" s="94">
        <f>SUM(AD43:AD54)</f>
        <v>0</v>
      </c>
      <c r="AE55" s="138">
        <f t="shared" si="20"/>
        <v>0</v>
      </c>
      <c r="AF55" s="132">
        <f>'Step 4 - Forecast Budget'!S55</f>
        <v>0</v>
      </c>
      <c r="AG55" s="94">
        <f>SUM(AG43:AG54)</f>
        <v>0</v>
      </c>
      <c r="AH55" s="138">
        <f t="shared" si="21"/>
        <v>0</v>
      </c>
      <c r="AI55" s="132">
        <f>'Step 4 - Forecast Budget'!T55</f>
        <v>0</v>
      </c>
      <c r="AJ55" s="94">
        <f>SUM(AJ43:AJ54)</f>
        <v>0</v>
      </c>
      <c r="AK55" s="138">
        <f t="shared" si="22"/>
        <v>0</v>
      </c>
      <c r="AL55" s="132">
        <f>'Step 4 - Forecast Budget'!U55</f>
        <v>0</v>
      </c>
      <c r="AM55" s="94">
        <f>SUM(AM43:AM54)</f>
        <v>0</v>
      </c>
      <c r="AN55" s="138">
        <f t="shared" si="23"/>
        <v>0</v>
      </c>
      <c r="AO55" s="132">
        <f>'Step 4 - Forecast Budget'!V55</f>
        <v>0</v>
      </c>
      <c r="AP55" s="94">
        <f>SUM(AP43:AP54)</f>
        <v>0</v>
      </c>
      <c r="AQ55" s="138">
        <f t="shared" si="24"/>
        <v>0</v>
      </c>
      <c r="AR55" s="132">
        <f>'Step 4 - Forecast Budget'!W55</f>
        <v>0</v>
      </c>
      <c r="AS55" s="94">
        <f>SUM(AS43:AS54)</f>
        <v>0</v>
      </c>
      <c r="AT55" s="138">
        <f t="shared" si="25"/>
        <v>0</v>
      </c>
      <c r="AU55" s="132">
        <f>'Step 4 - Forecast Budget'!X55</f>
        <v>0</v>
      </c>
      <c r="AV55" s="94">
        <f>SUM(AV43:AV54)</f>
        <v>0</v>
      </c>
      <c r="AW55" s="141">
        <f t="shared" si="26"/>
        <v>0</v>
      </c>
    </row>
    <row r="56" spans="1:50" s="24" customFormat="1" ht="17.25" customHeight="1" x14ac:dyDescent="0.35">
      <c r="A56" s="353" t="s">
        <v>177</v>
      </c>
      <c r="B56" s="464"/>
      <c r="C56" s="464"/>
      <c r="D56" s="464"/>
      <c r="E56" s="464"/>
      <c r="F56" s="464"/>
      <c r="G56" s="464"/>
      <c r="H56" s="464"/>
      <c r="I56" s="464"/>
      <c r="J56" s="464"/>
      <c r="K56" s="464"/>
      <c r="L56" s="464"/>
      <c r="M56" s="464"/>
      <c r="N56"/>
      <c r="O56"/>
      <c r="P56"/>
      <c r="Q56"/>
      <c r="R56"/>
      <c r="S56"/>
      <c r="T56"/>
      <c r="U56"/>
      <c r="V56"/>
      <c r="W56"/>
      <c r="X56"/>
      <c r="Y56"/>
      <c r="Z56"/>
      <c r="AA56"/>
      <c r="AB56"/>
      <c r="AC56"/>
      <c r="AD56"/>
      <c r="AE56"/>
      <c r="AF56"/>
      <c r="AG56"/>
      <c r="AH56"/>
      <c r="AI56"/>
      <c r="AJ56"/>
      <c r="AK56"/>
      <c r="AL56"/>
      <c r="AM56"/>
      <c r="AN56"/>
      <c r="AO56"/>
      <c r="AP56"/>
      <c r="AQ56"/>
      <c r="AR56"/>
      <c r="AS56"/>
      <c r="AT56"/>
      <c r="AU56"/>
      <c r="AV56"/>
      <c r="AW56"/>
    </row>
    <row r="57" spans="1:50" ht="22.5" customHeight="1" x14ac:dyDescent="0.35">
      <c r="A57" s="355" t="s">
        <v>172</v>
      </c>
      <c r="B57" s="356"/>
      <c r="C57" s="356"/>
      <c r="D57" s="356"/>
      <c r="E57" s="356"/>
      <c r="F57" s="356"/>
      <c r="G57" s="356"/>
      <c r="H57" s="356"/>
      <c r="I57" s="356"/>
      <c r="J57" s="357"/>
      <c r="K57" s="94">
        <f>'Step 4 - Forecast Budget'!K57</f>
        <v>0</v>
      </c>
      <c r="L57" s="94">
        <f>L19-L55</f>
        <v>0</v>
      </c>
      <c r="M57" s="131">
        <f>K57-L57</f>
        <v>0</v>
      </c>
      <c r="N57" s="130">
        <f>'Step 4 - Forecast Budget'!M57</f>
        <v>0</v>
      </c>
      <c r="O57" s="130">
        <f>O19-O55</f>
        <v>0</v>
      </c>
      <c r="P57" s="138">
        <f>N57-O57</f>
        <v>0</v>
      </c>
      <c r="Q57" s="90">
        <f>'Step 4 - Forecast Budget'!N57</f>
        <v>0</v>
      </c>
      <c r="R57" s="94">
        <f>R19-R55</f>
        <v>0</v>
      </c>
      <c r="S57" s="138">
        <f>Q57-R57</f>
        <v>0</v>
      </c>
      <c r="T57" s="90">
        <f>'Step 4 - Forecast Budget'!O57</f>
        <v>0</v>
      </c>
      <c r="U57" s="94">
        <f>U19-U55</f>
        <v>0</v>
      </c>
      <c r="V57" s="138">
        <f>T57-U57</f>
        <v>0</v>
      </c>
      <c r="W57" s="90">
        <f>'Step 4 - Forecast Budget'!P57</f>
        <v>0</v>
      </c>
      <c r="X57" s="94">
        <f>X19-X55</f>
        <v>0</v>
      </c>
      <c r="Y57" s="138">
        <f>W57-X57</f>
        <v>0</v>
      </c>
      <c r="Z57" s="90">
        <f>'Step 4 - Forecast Budget'!Q57</f>
        <v>0</v>
      </c>
      <c r="AA57" s="94">
        <f>AA19-AA55</f>
        <v>0</v>
      </c>
      <c r="AB57" s="138">
        <f>Z57-AA57</f>
        <v>0</v>
      </c>
      <c r="AC57" s="90">
        <f>'Step 4 - Forecast Budget'!R57</f>
        <v>0</v>
      </c>
      <c r="AD57" s="94">
        <f>AD19-AD55</f>
        <v>0</v>
      </c>
      <c r="AE57" s="138">
        <f>AC57-AD57</f>
        <v>0</v>
      </c>
      <c r="AF57" s="90">
        <f>'Step 4 - Forecast Budget'!S57</f>
        <v>0</v>
      </c>
      <c r="AG57" s="94">
        <f>AG19-AG55</f>
        <v>0</v>
      </c>
      <c r="AH57" s="138">
        <f>AF57-AG57</f>
        <v>0</v>
      </c>
      <c r="AI57" s="90">
        <f>'Step 4 - Forecast Budget'!T57</f>
        <v>0</v>
      </c>
      <c r="AJ57" s="94">
        <f>AJ19-AJ55</f>
        <v>0</v>
      </c>
      <c r="AK57" s="138">
        <f>AI57-AJ57</f>
        <v>0</v>
      </c>
      <c r="AL57" s="90">
        <f>'Step 4 - Forecast Budget'!U57</f>
        <v>0</v>
      </c>
      <c r="AM57" s="94">
        <f>AM19-AM55</f>
        <v>0</v>
      </c>
      <c r="AN57" s="138">
        <f>AL57-AM57</f>
        <v>0</v>
      </c>
      <c r="AO57" s="90">
        <f>'Step 4 - Forecast Budget'!V57</f>
        <v>0</v>
      </c>
      <c r="AP57" s="94">
        <f>AP19-AP55</f>
        <v>0</v>
      </c>
      <c r="AQ57" s="138">
        <f>AO57-AP57</f>
        <v>0</v>
      </c>
      <c r="AR57" s="90">
        <f>'Step 4 - Forecast Budget'!W57</f>
        <v>0</v>
      </c>
      <c r="AS57" s="94">
        <f>AS19-AS55</f>
        <v>0</v>
      </c>
      <c r="AT57" s="138">
        <f>AR57-AS57</f>
        <v>0</v>
      </c>
      <c r="AU57" s="90">
        <f>'Step 4 - Forecast Budget'!X57</f>
        <v>0</v>
      </c>
      <c r="AV57" s="94">
        <f>AV19-AV55</f>
        <v>0</v>
      </c>
      <c r="AW57" s="141">
        <f>AU57-AV57</f>
        <v>0</v>
      </c>
    </row>
    <row r="58" spans="1:50" s="24" customFormat="1" ht="4.5" customHeight="1" x14ac:dyDescent="0.35">
      <c r="A58" s="105"/>
      <c r="B58" s="106"/>
      <c r="C58" s="106"/>
      <c r="D58" s="106"/>
      <c r="E58" s="106"/>
      <c r="F58" s="106"/>
      <c r="G58" s="106"/>
      <c r="H58" s="106"/>
      <c r="I58" s="106"/>
      <c r="J58" s="106"/>
      <c r="K58" s="107"/>
      <c r="L58" s="107"/>
      <c r="M58" s="181"/>
      <c r="N58" s="182"/>
      <c r="O58" s="181"/>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8"/>
      <c r="AU58" s="108"/>
      <c r="AV58" s="108"/>
      <c r="AW58" s="108"/>
    </row>
    <row r="59" spans="1:50" ht="22.5" customHeight="1" x14ac:dyDescent="0.35">
      <c r="A59" s="458" t="s">
        <v>173</v>
      </c>
      <c r="B59" s="459"/>
      <c r="C59" s="459"/>
      <c r="D59" s="459"/>
      <c r="E59" s="459"/>
      <c r="F59" s="459"/>
      <c r="G59" s="459"/>
      <c r="H59" s="459"/>
      <c r="I59" s="459"/>
      <c r="J59" s="460"/>
      <c r="K59" s="151">
        <f>'Step 4 - Forecast Budget'!K59</f>
        <v>0</v>
      </c>
      <c r="L59" s="151">
        <f>O59</f>
        <v>0</v>
      </c>
      <c r="M59" s="151">
        <f>K59-L59</f>
        <v>0</v>
      </c>
      <c r="N59" s="185">
        <f>'Step 4 - Forecast Budget'!M59</f>
        <v>0</v>
      </c>
      <c r="O59" s="143"/>
      <c r="P59" s="153"/>
      <c r="Q59" s="154"/>
      <c r="R59" s="110">
        <f>O61</f>
        <v>0</v>
      </c>
      <c r="S59" s="153"/>
      <c r="T59" s="154"/>
      <c r="U59" s="110">
        <f>R61</f>
        <v>0</v>
      </c>
      <c r="V59" s="153"/>
      <c r="W59" s="154"/>
      <c r="X59" s="110">
        <f>U61</f>
        <v>0</v>
      </c>
      <c r="Y59" s="153"/>
      <c r="Z59" s="154"/>
      <c r="AA59" s="110">
        <f>X61</f>
        <v>0</v>
      </c>
      <c r="AB59" s="153"/>
      <c r="AC59" s="154"/>
      <c r="AD59" s="110">
        <f>AA61</f>
        <v>0</v>
      </c>
      <c r="AE59" s="153"/>
      <c r="AF59" s="154"/>
      <c r="AG59" s="110">
        <f>AD61</f>
        <v>0</v>
      </c>
      <c r="AH59" s="153"/>
      <c r="AI59" s="155"/>
      <c r="AJ59" s="110">
        <f>AG61</f>
        <v>0</v>
      </c>
      <c r="AK59" s="153"/>
      <c r="AL59" s="132"/>
      <c r="AM59" s="156">
        <f>AJ61</f>
        <v>0</v>
      </c>
      <c r="AN59" s="153"/>
      <c r="AO59" s="132"/>
      <c r="AP59" s="156">
        <f>AM61</f>
        <v>0</v>
      </c>
      <c r="AQ59" s="153"/>
      <c r="AR59" s="132"/>
      <c r="AS59" s="156">
        <f>AP61</f>
        <v>0</v>
      </c>
      <c r="AT59" s="153"/>
      <c r="AU59" s="132"/>
      <c r="AV59" s="157">
        <f>AS61</f>
        <v>0</v>
      </c>
      <c r="AW59" s="132"/>
    </row>
    <row r="60" spans="1:50" ht="4.5" customHeight="1" x14ac:dyDescent="0.35">
      <c r="A60" s="461"/>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3"/>
      <c r="AG60" s="297"/>
      <c r="AH60" s="297"/>
      <c r="AI60" s="111"/>
      <c r="AJ60" s="111"/>
      <c r="AK60" s="111"/>
      <c r="AL60" s="111"/>
    </row>
    <row r="61" spans="1:50" ht="21.75" customHeight="1" x14ac:dyDescent="0.35">
      <c r="A61" s="355" t="s">
        <v>174</v>
      </c>
      <c r="B61" s="356"/>
      <c r="C61" s="356"/>
      <c r="D61" s="356"/>
      <c r="E61" s="356"/>
      <c r="F61" s="356"/>
      <c r="G61" s="356"/>
      <c r="H61" s="356"/>
      <c r="I61" s="356"/>
      <c r="J61" s="356"/>
      <c r="K61" s="94">
        <f>'Step 4 - Forecast Budget'!K61</f>
        <v>0</v>
      </c>
      <c r="L61" s="90">
        <f>AV61</f>
        <v>0</v>
      </c>
      <c r="M61" s="141">
        <f>K61-L61</f>
        <v>0</v>
      </c>
      <c r="N61" s="130">
        <f>'Step 4 - Forecast Budget'!M61</f>
        <v>0</v>
      </c>
      <c r="O61" s="130">
        <f>O57+O59</f>
        <v>0</v>
      </c>
      <c r="P61" s="138">
        <f>N61-O61</f>
        <v>0</v>
      </c>
      <c r="Q61" s="90">
        <f>'Step 4 - Forecast Budget'!N61</f>
        <v>0</v>
      </c>
      <c r="R61" s="94">
        <f>R57+R59</f>
        <v>0</v>
      </c>
      <c r="S61" s="138">
        <f>Q61-R61</f>
        <v>0</v>
      </c>
      <c r="T61" s="90">
        <f>'Step 4 - Forecast Budget'!O61</f>
        <v>0</v>
      </c>
      <c r="U61" s="94">
        <f>U57+U59</f>
        <v>0</v>
      </c>
      <c r="V61" s="138">
        <f>T61-U61</f>
        <v>0</v>
      </c>
      <c r="W61" s="90">
        <f>'Step 4 - Forecast Budget'!P61</f>
        <v>0</v>
      </c>
      <c r="X61" s="94">
        <f>X57+X59</f>
        <v>0</v>
      </c>
      <c r="Y61" s="138">
        <f>W61-X61</f>
        <v>0</v>
      </c>
      <c r="Z61" s="90">
        <f>'Step 4 - Forecast Budget'!Q61</f>
        <v>0</v>
      </c>
      <c r="AA61" s="94">
        <f>AA57+AA59</f>
        <v>0</v>
      </c>
      <c r="AB61" s="138">
        <f>Z61-AA61</f>
        <v>0</v>
      </c>
      <c r="AC61" s="90">
        <f>'Step 4 - Forecast Budget'!R61</f>
        <v>0</v>
      </c>
      <c r="AD61" s="94">
        <f>AD57+AD59</f>
        <v>0</v>
      </c>
      <c r="AE61" s="138">
        <f>AC61-AD61</f>
        <v>0</v>
      </c>
      <c r="AF61" s="90">
        <f>'Step 4 - Forecast Budget'!S61</f>
        <v>0</v>
      </c>
      <c r="AG61" s="94">
        <f>AG57+AG59</f>
        <v>0</v>
      </c>
      <c r="AH61" s="138">
        <f>AF61-AG61</f>
        <v>0</v>
      </c>
      <c r="AI61" s="90">
        <f>'Step 4 - Forecast Budget'!T61</f>
        <v>0</v>
      </c>
      <c r="AJ61" s="94">
        <f>AJ57+AJ59</f>
        <v>0</v>
      </c>
      <c r="AK61" s="138">
        <f>AI61-AJ61</f>
        <v>0</v>
      </c>
      <c r="AL61" s="90">
        <f>'Step 4 - Forecast Budget'!U61</f>
        <v>0</v>
      </c>
      <c r="AM61" s="94">
        <f>AM57+AM59</f>
        <v>0</v>
      </c>
      <c r="AN61" s="138">
        <f>AL61-AM61</f>
        <v>0</v>
      </c>
      <c r="AO61" s="90">
        <f>'Step 4 - Forecast Budget'!V61</f>
        <v>0</v>
      </c>
      <c r="AP61" s="94">
        <f>AP57+AP59</f>
        <v>0</v>
      </c>
      <c r="AQ61" s="138">
        <f>AO61-AP61</f>
        <v>0</v>
      </c>
      <c r="AR61" s="90">
        <f>'Step 4 - Forecast Budget'!W61</f>
        <v>0</v>
      </c>
      <c r="AS61" s="94">
        <f>AS57+AS59</f>
        <v>0</v>
      </c>
      <c r="AT61" s="138">
        <f>AR61-AS61</f>
        <v>0</v>
      </c>
      <c r="AU61" s="90">
        <f>'Step 4 - Forecast Budget'!X61</f>
        <v>0</v>
      </c>
      <c r="AV61" s="94">
        <f>AV57+AV59</f>
        <v>0</v>
      </c>
      <c r="AW61" s="141">
        <f>AU61-AV61</f>
        <v>0</v>
      </c>
      <c r="AX61" s="144"/>
    </row>
    <row r="62" spans="1:50" s="24" customFormat="1" ht="17.25" customHeight="1" x14ac:dyDescent="0.35">
      <c r="A62" s="353" t="s">
        <v>178</v>
      </c>
      <c r="B62" s="464"/>
      <c r="C62" s="464"/>
      <c r="D62" s="464"/>
      <c r="E62" s="464"/>
      <c r="F62" s="464"/>
      <c r="G62" s="464"/>
      <c r="H62" s="464"/>
      <c r="I62" s="464"/>
      <c r="J62" s="464"/>
      <c r="K62" s="464"/>
      <c r="L62" s="464"/>
      <c r="M62" s="464"/>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50" ht="15" customHeight="1" x14ac:dyDescent="0.35">
      <c r="A63" s="477" t="s">
        <v>179</v>
      </c>
      <c r="B63" s="477"/>
      <c r="C63" s="477"/>
      <c r="D63" s="477"/>
      <c r="E63" s="477"/>
      <c r="F63" s="477"/>
      <c r="G63" s="477"/>
      <c r="H63" s="477"/>
      <c r="I63" s="477"/>
      <c r="J63" s="477"/>
      <c r="K63" s="477"/>
      <c r="L63" s="477"/>
      <c r="M63" s="477"/>
      <c r="N63" s="477"/>
      <c r="O63" s="477"/>
      <c r="P63" s="477"/>
      <c r="Q63" s="477"/>
      <c r="R63" s="477"/>
      <c r="S63" s="477"/>
      <c r="T63" s="477"/>
      <c r="U63" s="477"/>
      <c r="V63" s="477"/>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c r="AS63" s="477"/>
      <c r="AT63" s="477"/>
      <c r="AU63" s="477"/>
      <c r="AV63" s="477"/>
      <c r="AW63" s="477"/>
    </row>
    <row r="64" spans="1:50" ht="15" customHeight="1" x14ac:dyDescent="0.35">
      <c r="A64" s="477"/>
      <c r="B64" s="477"/>
      <c r="C64" s="477"/>
      <c r="D64" s="477"/>
      <c r="E64" s="477"/>
      <c r="F64" s="477"/>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7"/>
      <c r="AW64" s="477"/>
    </row>
    <row r="65" spans="1:49" ht="15" customHeight="1" x14ac:dyDescent="0.35">
      <c r="A65" s="477"/>
      <c r="B65" s="477"/>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row>
    <row r="66" spans="1:49" ht="3" customHeight="1" x14ac:dyDescent="0.35">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281"/>
      <c r="AH66" s="281"/>
    </row>
    <row r="67" spans="1:49" x14ac:dyDescent="0.35">
      <c r="A67" s="62"/>
    </row>
    <row r="68" spans="1:49" x14ac:dyDescent="0.35">
      <c r="A68" s="62"/>
    </row>
    <row r="69" spans="1:49" x14ac:dyDescent="0.35">
      <c r="A69" s="62"/>
    </row>
    <row r="70" spans="1:49" x14ac:dyDescent="0.35">
      <c r="A70" s="62"/>
    </row>
    <row r="71" spans="1:49" x14ac:dyDescent="0.35">
      <c r="A71" s="62"/>
    </row>
    <row r="72" spans="1:49" x14ac:dyDescent="0.35">
      <c r="A72" s="62"/>
    </row>
  </sheetData>
  <sheetProtection selectLockedCells="1"/>
  <mergeCells count="79">
    <mergeCell ref="A52:J52"/>
    <mergeCell ref="A46:J46"/>
    <mergeCell ref="A47:J47"/>
    <mergeCell ref="A48:J48"/>
    <mergeCell ref="A49:J49"/>
    <mergeCell ref="A50:J50"/>
    <mergeCell ref="A51:J51"/>
    <mergeCell ref="A63:AW65"/>
    <mergeCell ref="A18:I18"/>
    <mergeCell ref="K66:AF66"/>
    <mergeCell ref="A57:J57"/>
    <mergeCell ref="A59:J59"/>
    <mergeCell ref="A60:AF60"/>
    <mergeCell ref="A61:J61"/>
    <mergeCell ref="A55:J55"/>
    <mergeCell ref="A35:J35"/>
    <mergeCell ref="A31:J31"/>
    <mergeCell ref="A36:J36"/>
    <mergeCell ref="A53:J53"/>
    <mergeCell ref="A54:J54"/>
    <mergeCell ref="A43:J43"/>
    <mergeCell ref="A44:J44"/>
    <mergeCell ref="A45:J45"/>
    <mergeCell ref="A42:J42"/>
    <mergeCell ref="A37:J37"/>
    <mergeCell ref="A33:J33"/>
    <mergeCell ref="A38:J38"/>
    <mergeCell ref="A39:J39"/>
    <mergeCell ref="A34:J34"/>
    <mergeCell ref="A29:J29"/>
    <mergeCell ref="A23:J23"/>
    <mergeCell ref="A40:J40"/>
    <mergeCell ref="A41:J41"/>
    <mergeCell ref="A16:J16"/>
    <mergeCell ref="A30:J30"/>
    <mergeCell ref="A32:J32"/>
    <mergeCell ref="A28:J28"/>
    <mergeCell ref="A15:J15"/>
    <mergeCell ref="A25:J25"/>
    <mergeCell ref="A26:J26"/>
    <mergeCell ref="A27:J27"/>
    <mergeCell ref="A24:J24"/>
    <mergeCell ref="A17:J17"/>
    <mergeCell ref="A19:J19"/>
    <mergeCell ref="A21:J21"/>
    <mergeCell ref="A22:J22"/>
    <mergeCell ref="AU5:AW5"/>
    <mergeCell ref="A7:J7"/>
    <mergeCell ref="A8:D8"/>
    <mergeCell ref="E8:F8"/>
    <mergeCell ref="H8:I8"/>
    <mergeCell ref="AR5:AT5"/>
    <mergeCell ref="AO5:AQ5"/>
    <mergeCell ref="E9:F9"/>
    <mergeCell ref="A9:D9"/>
    <mergeCell ref="A10:D10"/>
    <mergeCell ref="AI5:AK5"/>
    <mergeCell ref="AL5:AN5"/>
    <mergeCell ref="E10:F10"/>
    <mergeCell ref="H10:I10"/>
    <mergeCell ref="Z5:AB5"/>
    <mergeCell ref="AC5:AE5"/>
    <mergeCell ref="AF5:AH5"/>
    <mergeCell ref="A56:M56"/>
    <mergeCell ref="A62:M62"/>
    <mergeCell ref="I2:J2"/>
    <mergeCell ref="K2:Q2"/>
    <mergeCell ref="H3:J3"/>
    <mergeCell ref="A4:AF4"/>
    <mergeCell ref="A5:J6"/>
    <mergeCell ref="K5:M5"/>
    <mergeCell ref="T5:V5"/>
    <mergeCell ref="W5:Y5"/>
    <mergeCell ref="A12:J12"/>
    <mergeCell ref="H9:I9"/>
    <mergeCell ref="A14:J14"/>
    <mergeCell ref="A13:J13"/>
    <mergeCell ref="Q5:S5"/>
    <mergeCell ref="N5:P5"/>
  </mergeCells>
  <conditionalFormatting sqref="K61:O61 Q61:R61 T61:U61 W61:X61 Z61:AA61 AC61:AD61 AF61:AG61 AI61:AJ61 AL61:AM61 AO61:AP61 AR61:AS61 AU61:AV61">
    <cfRule type="cellIs" dxfId="19" priority="117" stopIfTrue="1" operator="lessThan">
      <formula>0</formula>
    </cfRule>
  </conditionalFormatting>
  <conditionalFormatting sqref="M6 L43:L55 O43:O55 R43:R55 U43:U55 X43:X55 AA43:AA55 AD43:AD59 AG43:AG59 AJ43:AJ59 AM43:AM59 AP43:AP59 AS43:AS59 AV43:AV59 AB56 AE56 AH56 AK56 AN56 AQ56 AT56 AW56 AC56:AC59 AF56:AF59 AI56:AI59 AL56:AL59 AO56:AO59 AR56:AR59 AU56:AU59 N57:N58 K57:M59 O57:O59 Q57:R59 T57:U59 W57:X59 Z57:AA59 P58:P59 S58:S59 V58:V59 Y58:Y59 AB58:AB59 AE58:AE59 AH58:AH59 AK58:AK59 AN58:AN59 AQ58:AQ59 AT58:AT59 AW58:AW59">
    <cfRule type="cellIs" dxfId="18" priority="116" stopIfTrue="1" operator="lessThan">
      <formula>0</formula>
    </cfRule>
  </conditionalFormatting>
  <conditionalFormatting sqref="AB62:AW62">
    <cfRule type="cellIs" dxfId="17" priority="1" stopIfTrue="1" operator="lessThan">
      <formula>0</formula>
    </cfRule>
  </conditionalFormatting>
  <hyperlinks>
    <hyperlink ref="A56:J56" location="'Appendix - Detail Expense Sheet'!A1" display="Click here to use the Detail Expense Sheet (Appendix)" xr:uid="{00000000-0004-0000-0500-000000000000}"/>
    <hyperlink ref="A62:J62" location="'Appendix - Detail Expense Sheet'!A1" display="Click here to use the Detail Expense Sheet (Appendix)" xr:uid="{00000000-0004-0000-0500-000001000000}"/>
    <hyperlink ref="A62:M62" location="'Appendix B - Graphs Worksheet'!A68" display="Click here to view a line graph of the Closing Bank Balance (Budget vs. Actual)" xr:uid="{00000000-0004-0000-0500-000002000000}"/>
    <hyperlink ref="A56:M56" location="'Appendix B - Graphs Worksheet'!A44" display="Click here to view a column graph of Monthly Total Budget vs. Actual Expenses" xr:uid="{00000000-0004-0000-0500-000003000000}"/>
    <hyperlink ref="A14:J14" location="'Helpful Tips'!B10" tooltip="Click here to view &quot;Helpful Tips&quot;" display="Other dairy income ((tax paid) e.g. farm cottage rent, rebates" xr:uid="{00000000-0004-0000-0500-000004000000}"/>
    <hyperlink ref="A13:J13" location="'Helpful Tips'!B9" tooltip="Click here to view &quot;Helpful Tips&quot;" display="Other dairy income (incurring GST) e.g.colostrum" xr:uid="{00000000-0004-0000-0500-000005000000}"/>
    <hyperlink ref="A17:J17" location="'Helpful Tips'!B12" display="Other tax paid income e.g. off-farm salaries or wages" xr:uid="{00000000-0004-0000-0500-000006000000}"/>
    <hyperlink ref="A16:J16" location="'Helpful Tips'!B11" tooltip="Click here to view &quot;Helpful Tips&quot;" display="Other Income (incurring GST) e.g. contracting, non-dairy income" xr:uid="{00000000-0004-0000-0500-000007000000}"/>
  </hyperlinks>
  <printOptions horizontalCentered="1" verticalCentered="1"/>
  <pageMargins left="3.937007874015748E-2" right="3.937007874015748E-2" top="3.937007874015748E-2" bottom="3.937007874015748E-2" header="0.31496062992125984" footer="0.31496062992125984"/>
  <pageSetup paperSize="9" scale="56" orientation="landscape" r:id="rId1"/>
  <rowBreaks count="1" manualBreakCount="1">
    <brk id="66" max="48" man="1"/>
  </rowBreaks>
  <colBreaks count="1" manualBreakCount="1">
    <brk id="25" max="64"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E169"/>
  <sheetViews>
    <sheetView showGridLines="0" showZeros="0" zoomScale="120" zoomScaleNormal="120" zoomScaleSheetLayoutView="130" workbookViewId="0">
      <selection activeCell="A5" sqref="A5"/>
    </sheetView>
  </sheetViews>
  <sheetFormatPr defaultColWidth="9.1796875" defaultRowHeight="11.5" x14ac:dyDescent="0.25"/>
  <cols>
    <col min="1" max="1" width="45.54296875" style="2" customWidth="1"/>
    <col min="2" max="4" width="11.54296875" style="2" customWidth="1"/>
    <col min="5" max="5" width="30.54296875" style="2" customWidth="1"/>
    <col min="6" max="16384" width="9.1796875" style="2"/>
  </cols>
  <sheetData>
    <row r="1" spans="1:5" customFormat="1" ht="33.75" customHeight="1" x14ac:dyDescent="0.35">
      <c r="A1" s="488" t="s">
        <v>180</v>
      </c>
      <c r="B1" s="489"/>
      <c r="C1" s="489"/>
      <c r="D1" s="489"/>
      <c r="E1" s="490"/>
    </row>
    <row r="2" spans="1:5" x14ac:dyDescent="0.25">
      <c r="A2" s="491" t="s">
        <v>181</v>
      </c>
      <c r="B2" s="491"/>
      <c r="C2" s="491"/>
      <c r="D2" s="491"/>
      <c r="E2" s="491"/>
    </row>
    <row r="3" spans="1:5" ht="15" customHeight="1" x14ac:dyDescent="0.25">
      <c r="A3" s="14" t="s">
        <v>103</v>
      </c>
      <c r="B3" s="482" t="s">
        <v>182</v>
      </c>
      <c r="C3" s="483"/>
      <c r="D3" s="486" t="s">
        <v>81</v>
      </c>
      <c r="E3" s="484" t="s">
        <v>156</v>
      </c>
    </row>
    <row r="4" spans="1:5" ht="15" customHeight="1" x14ac:dyDescent="0.25">
      <c r="A4" s="18" t="s">
        <v>105</v>
      </c>
      <c r="B4" s="19" t="s">
        <v>183</v>
      </c>
      <c r="C4" s="20" t="s">
        <v>184</v>
      </c>
      <c r="D4" s="487"/>
      <c r="E4" s="485"/>
    </row>
    <row r="5" spans="1:5" ht="15" customHeight="1" x14ac:dyDescent="0.25">
      <c r="A5" s="15" t="s">
        <v>185</v>
      </c>
      <c r="B5" s="16"/>
      <c r="C5" s="8"/>
      <c r="D5" s="13">
        <f>B5*C5</f>
        <v>0</v>
      </c>
      <c r="E5" s="21"/>
    </row>
    <row r="6" spans="1:5" ht="15" customHeight="1" x14ac:dyDescent="0.25">
      <c r="A6" s="296" t="s">
        <v>186</v>
      </c>
      <c r="B6" s="9"/>
      <c r="C6" s="10"/>
      <c r="D6" s="13">
        <f t="shared" ref="D6:D15" si="0">B6*C6</f>
        <v>0</v>
      </c>
      <c r="E6" s="22"/>
    </row>
    <row r="7" spans="1:5" ht="15" customHeight="1" x14ac:dyDescent="0.25">
      <c r="A7" s="296" t="s">
        <v>187</v>
      </c>
      <c r="B7" s="9"/>
      <c r="C7" s="10"/>
      <c r="D7" s="13">
        <f t="shared" si="0"/>
        <v>0</v>
      </c>
      <c r="E7" s="22"/>
    </row>
    <row r="8" spans="1:5" ht="15" customHeight="1" x14ac:dyDescent="0.25">
      <c r="A8" s="296"/>
      <c r="B8" s="9"/>
      <c r="C8" s="10">
        <v>0</v>
      </c>
      <c r="D8" s="13">
        <f t="shared" si="0"/>
        <v>0</v>
      </c>
      <c r="E8" s="22"/>
    </row>
    <row r="9" spans="1:5" ht="15" customHeight="1" x14ac:dyDescent="0.25">
      <c r="A9" s="296"/>
      <c r="B9" s="9"/>
      <c r="C9" s="10"/>
      <c r="D9" s="13">
        <f t="shared" si="0"/>
        <v>0</v>
      </c>
      <c r="E9" s="22"/>
    </row>
    <row r="10" spans="1:5" ht="15" customHeight="1" x14ac:dyDescent="0.25">
      <c r="A10" s="296"/>
      <c r="B10" s="9"/>
      <c r="C10" s="10"/>
      <c r="D10" s="13">
        <f t="shared" si="0"/>
        <v>0</v>
      </c>
      <c r="E10" s="22"/>
    </row>
    <row r="11" spans="1:5" ht="15" customHeight="1" x14ac:dyDescent="0.25">
      <c r="A11" s="296"/>
      <c r="B11" s="9"/>
      <c r="C11" s="10"/>
      <c r="D11" s="13">
        <f t="shared" si="0"/>
        <v>0</v>
      </c>
      <c r="E11" s="22"/>
    </row>
    <row r="12" spans="1:5" ht="15" customHeight="1" x14ac:dyDescent="0.25">
      <c r="A12" s="296"/>
      <c r="B12" s="9"/>
      <c r="C12" s="10"/>
      <c r="D12" s="13">
        <f t="shared" si="0"/>
        <v>0</v>
      </c>
      <c r="E12" s="22"/>
    </row>
    <row r="13" spans="1:5" ht="15" customHeight="1" x14ac:dyDescent="0.25">
      <c r="A13" s="296"/>
      <c r="B13" s="9"/>
      <c r="C13" s="10"/>
      <c r="D13" s="13">
        <f t="shared" si="0"/>
        <v>0</v>
      </c>
      <c r="E13" s="22"/>
    </row>
    <row r="14" spans="1:5" ht="15" customHeight="1" x14ac:dyDescent="0.25">
      <c r="A14" s="296"/>
      <c r="B14" s="9"/>
      <c r="C14" s="10"/>
      <c r="D14" s="13">
        <f t="shared" si="0"/>
        <v>0</v>
      </c>
      <c r="E14" s="22"/>
    </row>
    <row r="15" spans="1:5" ht="15" customHeight="1" x14ac:dyDescent="0.25">
      <c r="A15" s="296"/>
      <c r="B15" s="17"/>
      <c r="C15" s="12"/>
      <c r="D15" s="13">
        <f t="shared" si="0"/>
        <v>0</v>
      </c>
      <c r="E15" s="22"/>
    </row>
    <row r="16" spans="1:5" ht="15" customHeight="1" x14ac:dyDescent="0.25">
      <c r="A16" s="18" t="s">
        <v>106</v>
      </c>
      <c r="B16" s="19" t="s">
        <v>188</v>
      </c>
      <c r="C16" s="20" t="s">
        <v>189</v>
      </c>
      <c r="D16" s="6"/>
      <c r="E16" s="22"/>
    </row>
    <row r="17" spans="1:5" ht="15" customHeight="1" x14ac:dyDescent="0.25">
      <c r="A17" s="4" t="s">
        <v>190</v>
      </c>
      <c r="B17" s="16"/>
      <c r="C17" s="8"/>
      <c r="D17" s="13">
        <f>B17*C17</f>
        <v>0</v>
      </c>
      <c r="E17" s="22"/>
    </row>
    <row r="18" spans="1:5" ht="15" customHeight="1" x14ac:dyDescent="0.25">
      <c r="A18" s="295" t="s">
        <v>191</v>
      </c>
      <c r="B18" s="9"/>
      <c r="C18" s="10"/>
      <c r="D18" s="13">
        <f t="shared" ref="D18:D30" si="1">B18*C18</f>
        <v>0</v>
      </c>
      <c r="E18" s="22"/>
    </row>
    <row r="19" spans="1:5" ht="15" customHeight="1" x14ac:dyDescent="0.25">
      <c r="A19" s="295" t="s">
        <v>192</v>
      </c>
      <c r="B19" s="9"/>
      <c r="C19" s="10"/>
      <c r="D19" s="13">
        <f t="shared" si="1"/>
        <v>0</v>
      </c>
      <c r="E19" s="22"/>
    </row>
    <row r="20" spans="1:5" ht="15" customHeight="1" x14ac:dyDescent="0.25">
      <c r="A20" s="295" t="s">
        <v>193</v>
      </c>
      <c r="B20" s="9"/>
      <c r="C20" s="10"/>
      <c r="D20" s="13">
        <f t="shared" si="1"/>
        <v>0</v>
      </c>
      <c r="E20" s="22"/>
    </row>
    <row r="21" spans="1:5" ht="15" customHeight="1" x14ac:dyDescent="0.25">
      <c r="A21" s="295" t="s">
        <v>194</v>
      </c>
      <c r="B21" s="9"/>
      <c r="C21" s="10"/>
      <c r="D21" s="13">
        <f t="shared" si="1"/>
        <v>0</v>
      </c>
      <c r="E21" s="22"/>
    </row>
    <row r="22" spans="1:5" ht="15" customHeight="1" x14ac:dyDescent="0.25">
      <c r="A22" s="295" t="s">
        <v>195</v>
      </c>
      <c r="B22" s="9"/>
      <c r="C22" s="10"/>
      <c r="D22" s="13">
        <f t="shared" si="1"/>
        <v>0</v>
      </c>
      <c r="E22" s="22"/>
    </row>
    <row r="23" spans="1:5" ht="15" customHeight="1" x14ac:dyDescent="0.25">
      <c r="A23" s="295" t="s">
        <v>196</v>
      </c>
      <c r="B23" s="9"/>
      <c r="C23" s="10"/>
      <c r="D23" s="13">
        <f t="shared" si="1"/>
        <v>0</v>
      </c>
      <c r="E23" s="22"/>
    </row>
    <row r="24" spans="1:5" ht="15" customHeight="1" x14ac:dyDescent="0.25">
      <c r="A24" s="295" t="s">
        <v>197</v>
      </c>
      <c r="B24" s="9"/>
      <c r="C24" s="10"/>
      <c r="D24" s="13">
        <f t="shared" si="1"/>
        <v>0</v>
      </c>
      <c r="E24" s="22"/>
    </row>
    <row r="25" spans="1:5" ht="15" customHeight="1" x14ac:dyDescent="0.25">
      <c r="A25" s="295" t="s">
        <v>198</v>
      </c>
      <c r="B25" s="9"/>
      <c r="C25" s="10"/>
      <c r="D25" s="13">
        <f t="shared" si="1"/>
        <v>0</v>
      </c>
      <c r="E25" s="22"/>
    </row>
    <row r="26" spans="1:5" ht="15" customHeight="1" x14ac:dyDescent="0.25">
      <c r="A26" s="295" t="s">
        <v>199</v>
      </c>
      <c r="B26" s="9"/>
      <c r="C26" s="10"/>
      <c r="D26" s="13">
        <f t="shared" si="1"/>
        <v>0</v>
      </c>
      <c r="E26" s="22"/>
    </row>
    <row r="27" spans="1:5" ht="15" customHeight="1" x14ac:dyDescent="0.25">
      <c r="A27" s="295"/>
      <c r="B27" s="9"/>
      <c r="C27" s="10"/>
      <c r="D27" s="13">
        <f t="shared" si="1"/>
        <v>0</v>
      </c>
      <c r="E27" s="22"/>
    </row>
    <row r="28" spans="1:5" ht="15" customHeight="1" x14ac:dyDescent="0.25">
      <c r="A28" s="295"/>
      <c r="B28" s="9"/>
      <c r="C28" s="10"/>
      <c r="D28" s="13">
        <f t="shared" si="1"/>
        <v>0</v>
      </c>
      <c r="E28" s="22"/>
    </row>
    <row r="29" spans="1:5" ht="15" customHeight="1" x14ac:dyDescent="0.25">
      <c r="A29" s="295"/>
      <c r="B29" s="9"/>
      <c r="C29" s="10"/>
      <c r="D29" s="13">
        <f t="shared" si="1"/>
        <v>0</v>
      </c>
      <c r="E29" s="22"/>
    </row>
    <row r="30" spans="1:5" ht="15" customHeight="1" x14ac:dyDescent="0.25">
      <c r="A30" s="295"/>
      <c r="B30" s="9"/>
      <c r="C30" s="12"/>
      <c r="D30" s="13">
        <f t="shared" si="1"/>
        <v>0</v>
      </c>
      <c r="E30" s="22"/>
    </row>
    <row r="31" spans="1:5" ht="15" customHeight="1" x14ac:dyDescent="0.25">
      <c r="A31" s="18" t="s">
        <v>107</v>
      </c>
      <c r="B31" s="19" t="s">
        <v>188</v>
      </c>
      <c r="C31" s="20" t="s">
        <v>189</v>
      </c>
      <c r="D31" s="5"/>
      <c r="E31" s="22"/>
    </row>
    <row r="32" spans="1:5" ht="15" customHeight="1" x14ac:dyDescent="0.25">
      <c r="A32" s="4" t="s">
        <v>200</v>
      </c>
      <c r="B32" s="7"/>
      <c r="C32" s="11"/>
      <c r="D32" s="13">
        <f>B32*C32</f>
        <v>0</v>
      </c>
      <c r="E32" s="22"/>
    </row>
    <row r="33" spans="1:5" ht="15" customHeight="1" x14ac:dyDescent="0.25">
      <c r="A33" s="295" t="s">
        <v>201</v>
      </c>
      <c r="B33" s="9"/>
      <c r="C33" s="10"/>
      <c r="D33" s="13">
        <f t="shared" ref="D33:D58" si="2">B33*C33</f>
        <v>0</v>
      </c>
      <c r="E33" s="22"/>
    </row>
    <row r="34" spans="1:5" ht="15" customHeight="1" x14ac:dyDescent="0.25">
      <c r="A34" s="295" t="s">
        <v>202</v>
      </c>
      <c r="B34" s="9"/>
      <c r="C34" s="10"/>
      <c r="D34" s="13">
        <f t="shared" si="2"/>
        <v>0</v>
      </c>
      <c r="E34" s="22"/>
    </row>
    <row r="35" spans="1:5" ht="15" customHeight="1" x14ac:dyDescent="0.25">
      <c r="A35" s="295" t="s">
        <v>203</v>
      </c>
      <c r="B35" s="9"/>
      <c r="C35" s="10"/>
      <c r="D35" s="13">
        <f t="shared" si="2"/>
        <v>0</v>
      </c>
      <c r="E35" s="22"/>
    </row>
    <row r="36" spans="1:5" ht="15" customHeight="1" x14ac:dyDescent="0.25">
      <c r="A36" s="295"/>
      <c r="B36" s="9"/>
      <c r="C36" s="10"/>
      <c r="D36" s="13">
        <f t="shared" si="2"/>
        <v>0</v>
      </c>
      <c r="E36" s="22"/>
    </row>
    <row r="37" spans="1:5" ht="15" customHeight="1" x14ac:dyDescent="0.25">
      <c r="A37" s="295"/>
      <c r="B37" s="9"/>
      <c r="C37" s="10"/>
      <c r="D37" s="13">
        <f t="shared" si="2"/>
        <v>0</v>
      </c>
      <c r="E37" s="22"/>
    </row>
    <row r="38" spans="1:5" ht="15" customHeight="1" x14ac:dyDescent="0.25">
      <c r="A38" s="18" t="s">
        <v>204</v>
      </c>
      <c r="B38" s="19" t="s">
        <v>205</v>
      </c>
      <c r="C38" s="20" t="s">
        <v>206</v>
      </c>
      <c r="D38" s="5"/>
      <c r="E38" s="22"/>
    </row>
    <row r="39" spans="1:5" ht="15" customHeight="1" x14ac:dyDescent="0.25">
      <c r="A39" s="4" t="s">
        <v>207</v>
      </c>
      <c r="B39" s="7"/>
      <c r="C39" s="11"/>
      <c r="D39" s="13">
        <f t="shared" si="2"/>
        <v>0</v>
      </c>
      <c r="E39" s="22"/>
    </row>
    <row r="40" spans="1:5" ht="15" customHeight="1" x14ac:dyDescent="0.25">
      <c r="A40" s="295" t="s">
        <v>208</v>
      </c>
      <c r="B40" s="9"/>
      <c r="C40" s="10"/>
      <c r="D40" s="13">
        <f t="shared" si="2"/>
        <v>0</v>
      </c>
      <c r="E40" s="22"/>
    </row>
    <row r="41" spans="1:5" ht="15" customHeight="1" x14ac:dyDescent="0.25">
      <c r="A41" s="295" t="s">
        <v>209</v>
      </c>
      <c r="B41" s="9"/>
      <c r="C41" s="10"/>
      <c r="D41" s="13">
        <f t="shared" si="2"/>
        <v>0</v>
      </c>
      <c r="E41" s="22"/>
    </row>
    <row r="42" spans="1:5" ht="15" customHeight="1" x14ac:dyDescent="0.25">
      <c r="A42" s="295"/>
      <c r="B42" s="9"/>
      <c r="C42" s="10"/>
      <c r="D42" s="13">
        <f t="shared" si="2"/>
        <v>0</v>
      </c>
      <c r="E42" s="22"/>
    </row>
    <row r="43" spans="1:5" ht="15" customHeight="1" x14ac:dyDescent="0.25">
      <c r="A43" s="295"/>
      <c r="B43" s="9"/>
      <c r="C43" s="10"/>
      <c r="D43" s="13">
        <f t="shared" si="2"/>
        <v>0</v>
      </c>
      <c r="E43" s="22"/>
    </row>
    <row r="44" spans="1:5" ht="15" customHeight="1" x14ac:dyDescent="0.25">
      <c r="A44" s="295"/>
      <c r="B44" s="9"/>
      <c r="C44" s="10"/>
      <c r="D44" s="13">
        <f t="shared" si="2"/>
        <v>0</v>
      </c>
      <c r="E44" s="22"/>
    </row>
    <row r="45" spans="1:5" ht="15" customHeight="1" x14ac:dyDescent="0.25">
      <c r="A45" s="295"/>
      <c r="B45" s="9"/>
      <c r="C45" s="10"/>
      <c r="D45" s="13">
        <f t="shared" si="2"/>
        <v>0</v>
      </c>
      <c r="E45" s="22"/>
    </row>
    <row r="46" spans="1:5" ht="15" customHeight="1" x14ac:dyDescent="0.25">
      <c r="A46" s="295"/>
      <c r="B46" s="9"/>
      <c r="C46" s="10"/>
      <c r="D46" s="13">
        <f t="shared" si="2"/>
        <v>0</v>
      </c>
      <c r="E46" s="22"/>
    </row>
    <row r="47" spans="1:5" ht="15" customHeight="1" x14ac:dyDescent="0.25">
      <c r="A47" s="18" t="s">
        <v>111</v>
      </c>
      <c r="B47" s="19" t="s">
        <v>205</v>
      </c>
      <c r="C47" s="20" t="s">
        <v>206</v>
      </c>
      <c r="D47" s="5"/>
      <c r="E47" s="22"/>
    </row>
    <row r="48" spans="1:5" ht="15" customHeight="1" x14ac:dyDescent="0.25">
      <c r="A48" s="4" t="s">
        <v>210</v>
      </c>
      <c r="B48" s="7"/>
      <c r="C48" s="11"/>
      <c r="D48" s="13">
        <f t="shared" si="2"/>
        <v>0</v>
      </c>
      <c r="E48" s="22"/>
    </row>
    <row r="49" spans="1:5" ht="15" customHeight="1" x14ac:dyDescent="0.25">
      <c r="A49" s="295" t="s">
        <v>211</v>
      </c>
      <c r="B49" s="9"/>
      <c r="C49" s="10"/>
      <c r="D49" s="13">
        <f t="shared" si="2"/>
        <v>0</v>
      </c>
      <c r="E49" s="22"/>
    </row>
    <row r="50" spans="1:5" ht="15" customHeight="1" x14ac:dyDescent="0.25">
      <c r="A50" s="295" t="s">
        <v>212</v>
      </c>
      <c r="B50" s="9"/>
      <c r="C50" s="10"/>
      <c r="D50" s="13">
        <f t="shared" si="2"/>
        <v>0</v>
      </c>
      <c r="E50" s="22"/>
    </row>
    <row r="51" spans="1:5" ht="15" customHeight="1" x14ac:dyDescent="0.25">
      <c r="A51" s="295"/>
      <c r="B51" s="9"/>
      <c r="C51" s="10"/>
      <c r="D51" s="13">
        <f t="shared" si="2"/>
        <v>0</v>
      </c>
      <c r="E51" s="22"/>
    </row>
    <row r="52" spans="1:5" ht="15" customHeight="1" x14ac:dyDescent="0.25">
      <c r="A52" s="295"/>
      <c r="B52" s="9"/>
      <c r="C52" s="10"/>
      <c r="D52" s="13">
        <f t="shared" si="2"/>
        <v>0</v>
      </c>
      <c r="E52" s="22"/>
    </row>
    <row r="53" spans="1:5" ht="15" customHeight="1" x14ac:dyDescent="0.25">
      <c r="A53" s="295"/>
      <c r="B53" s="9"/>
      <c r="C53" s="10"/>
      <c r="D53" s="13">
        <f t="shared" si="2"/>
        <v>0</v>
      </c>
      <c r="E53" s="22"/>
    </row>
    <row r="54" spans="1:5" ht="15" customHeight="1" x14ac:dyDescent="0.25">
      <c r="A54" s="295"/>
      <c r="B54" s="9"/>
      <c r="C54" s="10"/>
      <c r="D54" s="13">
        <f t="shared" si="2"/>
        <v>0</v>
      </c>
      <c r="E54" s="22"/>
    </row>
    <row r="55" spans="1:5" ht="15" customHeight="1" x14ac:dyDescent="0.25">
      <c r="A55" s="295"/>
      <c r="B55" s="9"/>
      <c r="C55" s="10"/>
      <c r="D55" s="13">
        <f t="shared" si="2"/>
        <v>0</v>
      </c>
      <c r="E55" s="22"/>
    </row>
    <row r="56" spans="1:5" ht="15" customHeight="1" x14ac:dyDescent="0.25">
      <c r="A56" s="295"/>
      <c r="B56" s="9"/>
      <c r="C56" s="10"/>
      <c r="D56" s="13">
        <f t="shared" si="2"/>
        <v>0</v>
      </c>
      <c r="E56" s="22"/>
    </row>
    <row r="57" spans="1:5" ht="15" customHeight="1" x14ac:dyDescent="0.25">
      <c r="A57" s="295"/>
      <c r="B57" s="9"/>
      <c r="C57" s="10"/>
      <c r="D57" s="13">
        <f t="shared" si="2"/>
        <v>0</v>
      </c>
      <c r="E57" s="22"/>
    </row>
    <row r="58" spans="1:5" ht="15" customHeight="1" x14ac:dyDescent="0.25">
      <c r="A58" s="295"/>
      <c r="B58" s="9"/>
      <c r="C58" s="10"/>
      <c r="D58" s="13">
        <f t="shared" si="2"/>
        <v>0</v>
      </c>
      <c r="E58" s="23"/>
    </row>
    <row r="59" spans="1:5" ht="15" customHeight="1" x14ac:dyDescent="0.25">
      <c r="A59" s="14" t="s">
        <v>103</v>
      </c>
      <c r="B59" s="482" t="s">
        <v>182</v>
      </c>
      <c r="C59" s="483"/>
      <c r="D59" s="486" t="s">
        <v>81</v>
      </c>
      <c r="E59" s="484" t="s">
        <v>156</v>
      </c>
    </row>
    <row r="60" spans="1:5" ht="15" customHeight="1" x14ac:dyDescent="0.25">
      <c r="A60" s="18" t="s">
        <v>213</v>
      </c>
      <c r="B60" s="19" t="s">
        <v>214</v>
      </c>
      <c r="C60" s="20" t="s">
        <v>215</v>
      </c>
      <c r="D60" s="487"/>
      <c r="E60" s="485"/>
    </row>
    <row r="61" spans="1:5" ht="15" customHeight="1" x14ac:dyDescent="0.25">
      <c r="A61" s="4" t="s">
        <v>216</v>
      </c>
      <c r="B61" s="7"/>
      <c r="C61" s="10"/>
      <c r="D61" s="13">
        <f t="shared" ref="D61:D113" si="3">B61*C61</f>
        <v>0</v>
      </c>
      <c r="E61" s="22"/>
    </row>
    <row r="62" spans="1:5" ht="15" customHeight="1" x14ac:dyDescent="0.25">
      <c r="A62" s="295" t="s">
        <v>217</v>
      </c>
      <c r="B62" s="9"/>
      <c r="C62" s="10"/>
      <c r="D62" s="13">
        <f t="shared" si="3"/>
        <v>0</v>
      </c>
      <c r="E62" s="22"/>
    </row>
    <row r="63" spans="1:5" ht="15" customHeight="1" x14ac:dyDescent="0.25">
      <c r="A63" s="295" t="s">
        <v>218</v>
      </c>
      <c r="B63" s="9"/>
      <c r="C63" s="10"/>
      <c r="D63" s="13">
        <f t="shared" si="3"/>
        <v>0</v>
      </c>
      <c r="E63" s="22"/>
    </row>
    <row r="64" spans="1:5" ht="15" customHeight="1" x14ac:dyDescent="0.25">
      <c r="A64" s="295" t="s">
        <v>219</v>
      </c>
      <c r="B64" s="9"/>
      <c r="C64" s="10"/>
      <c r="D64" s="13">
        <f t="shared" si="3"/>
        <v>0</v>
      </c>
      <c r="E64" s="22"/>
    </row>
    <row r="65" spans="1:5" ht="15" customHeight="1" x14ac:dyDescent="0.25">
      <c r="A65" s="295" t="s">
        <v>220</v>
      </c>
      <c r="B65" s="9"/>
      <c r="C65" s="10"/>
      <c r="D65" s="13">
        <f t="shared" si="3"/>
        <v>0</v>
      </c>
      <c r="E65" s="22"/>
    </row>
    <row r="66" spans="1:5" ht="15" customHeight="1" x14ac:dyDescent="0.25">
      <c r="A66" s="295"/>
      <c r="B66" s="9"/>
      <c r="C66" s="10"/>
      <c r="D66" s="13">
        <f t="shared" si="3"/>
        <v>0</v>
      </c>
      <c r="E66" s="22"/>
    </row>
    <row r="67" spans="1:5" ht="15" customHeight="1" x14ac:dyDescent="0.25">
      <c r="A67" s="295"/>
      <c r="B67" s="9"/>
      <c r="C67" s="10"/>
      <c r="D67" s="13">
        <f t="shared" si="3"/>
        <v>0</v>
      </c>
      <c r="E67" s="22"/>
    </row>
    <row r="68" spans="1:5" ht="15" customHeight="1" x14ac:dyDescent="0.25">
      <c r="A68" s="18" t="s">
        <v>221</v>
      </c>
      <c r="B68" s="19" t="s">
        <v>222</v>
      </c>
      <c r="C68" s="20" t="s">
        <v>223</v>
      </c>
      <c r="D68" s="5"/>
      <c r="E68" s="22"/>
    </row>
    <row r="69" spans="1:5" ht="15" customHeight="1" x14ac:dyDescent="0.25">
      <c r="A69" s="295" t="s">
        <v>224</v>
      </c>
      <c r="B69" s="7"/>
      <c r="C69" s="10"/>
      <c r="D69" s="13">
        <f t="shared" si="3"/>
        <v>0</v>
      </c>
      <c r="E69" s="22"/>
    </row>
    <row r="70" spans="1:5" ht="15" customHeight="1" x14ac:dyDescent="0.25">
      <c r="A70" s="295" t="s">
        <v>225</v>
      </c>
      <c r="B70" s="9"/>
      <c r="C70" s="10"/>
      <c r="D70" s="13">
        <f t="shared" si="3"/>
        <v>0</v>
      </c>
      <c r="E70" s="22"/>
    </row>
    <row r="71" spans="1:5" ht="15" customHeight="1" x14ac:dyDescent="0.25">
      <c r="A71" s="295"/>
      <c r="B71" s="9"/>
      <c r="C71" s="10"/>
      <c r="D71" s="13">
        <f t="shared" si="3"/>
        <v>0</v>
      </c>
      <c r="E71" s="23"/>
    </row>
    <row r="72" spans="1:5" ht="15" customHeight="1" x14ac:dyDescent="0.25">
      <c r="A72" s="295"/>
      <c r="B72" s="9"/>
      <c r="C72" s="10"/>
      <c r="D72" s="13">
        <f t="shared" si="3"/>
        <v>0</v>
      </c>
      <c r="E72" s="23"/>
    </row>
    <row r="73" spans="1:5" ht="15" customHeight="1" x14ac:dyDescent="0.25">
      <c r="A73" s="295"/>
      <c r="B73" s="9"/>
      <c r="C73" s="10"/>
      <c r="D73" s="13">
        <f t="shared" si="3"/>
        <v>0</v>
      </c>
      <c r="E73" s="22"/>
    </row>
    <row r="74" spans="1:5" ht="15" customHeight="1" x14ac:dyDescent="0.25">
      <c r="A74" s="295"/>
      <c r="B74" s="9"/>
      <c r="C74" s="10"/>
      <c r="D74" s="13">
        <f t="shared" si="3"/>
        <v>0</v>
      </c>
      <c r="E74" s="22"/>
    </row>
    <row r="75" spans="1:5" ht="15" customHeight="1" x14ac:dyDescent="0.25">
      <c r="A75" s="18" t="s">
        <v>226</v>
      </c>
      <c r="B75" s="480" t="s">
        <v>227</v>
      </c>
      <c r="C75" s="481"/>
      <c r="D75" s="5"/>
      <c r="E75" s="22"/>
    </row>
    <row r="76" spans="1:5" ht="15" customHeight="1" x14ac:dyDescent="0.25">
      <c r="A76" s="4" t="s">
        <v>228</v>
      </c>
      <c r="B76" s="7"/>
      <c r="C76" s="10"/>
      <c r="D76" s="13">
        <f t="shared" si="3"/>
        <v>0</v>
      </c>
      <c r="E76" s="22"/>
    </row>
    <row r="77" spans="1:5" ht="15" customHeight="1" x14ac:dyDescent="0.25">
      <c r="A77" s="295" t="s">
        <v>229</v>
      </c>
      <c r="B77" s="9"/>
      <c r="C77" s="10"/>
      <c r="D77" s="13">
        <f t="shared" si="3"/>
        <v>0</v>
      </c>
      <c r="E77" s="22"/>
    </row>
    <row r="78" spans="1:5" ht="15" customHeight="1" x14ac:dyDescent="0.25">
      <c r="A78" s="295" t="s">
        <v>230</v>
      </c>
      <c r="B78" s="9"/>
      <c r="C78" s="10"/>
      <c r="D78" s="13">
        <f t="shared" si="3"/>
        <v>0</v>
      </c>
      <c r="E78" s="22"/>
    </row>
    <row r="79" spans="1:5" ht="15" customHeight="1" x14ac:dyDescent="0.25">
      <c r="A79" s="295" t="s">
        <v>231</v>
      </c>
      <c r="B79" s="9"/>
      <c r="C79" s="10"/>
      <c r="D79" s="13">
        <f t="shared" si="3"/>
        <v>0</v>
      </c>
      <c r="E79" s="22"/>
    </row>
    <row r="80" spans="1:5" ht="15" customHeight="1" x14ac:dyDescent="0.25">
      <c r="A80" s="295" t="s">
        <v>232</v>
      </c>
      <c r="B80" s="9"/>
      <c r="C80" s="10"/>
      <c r="D80" s="13">
        <f t="shared" si="3"/>
        <v>0</v>
      </c>
      <c r="E80" s="22"/>
    </row>
    <row r="81" spans="1:5" ht="15" customHeight="1" x14ac:dyDescent="0.25">
      <c r="A81" s="295" t="s">
        <v>233</v>
      </c>
      <c r="B81" s="9"/>
      <c r="C81" s="10"/>
      <c r="D81" s="13">
        <f t="shared" si="3"/>
        <v>0</v>
      </c>
      <c r="E81" s="22"/>
    </row>
    <row r="82" spans="1:5" ht="15" customHeight="1" x14ac:dyDescent="0.25">
      <c r="A82" s="295"/>
      <c r="B82" s="9"/>
      <c r="C82" s="10"/>
      <c r="D82" s="13">
        <f t="shared" si="3"/>
        <v>0</v>
      </c>
      <c r="E82" s="22"/>
    </row>
    <row r="83" spans="1:5" ht="15" customHeight="1" x14ac:dyDescent="0.25">
      <c r="A83" s="18" t="s">
        <v>234</v>
      </c>
      <c r="B83" s="480" t="s">
        <v>227</v>
      </c>
      <c r="C83" s="481"/>
      <c r="D83" s="5"/>
      <c r="E83" s="22"/>
    </row>
    <row r="84" spans="1:5" ht="15" customHeight="1" x14ac:dyDescent="0.25">
      <c r="A84" s="4" t="s">
        <v>235</v>
      </c>
      <c r="B84" s="7"/>
      <c r="C84" s="10"/>
      <c r="D84" s="13">
        <f t="shared" si="3"/>
        <v>0</v>
      </c>
      <c r="E84" s="22"/>
    </row>
    <row r="85" spans="1:5" ht="15" customHeight="1" x14ac:dyDescent="0.25">
      <c r="A85" s="295" t="s">
        <v>236</v>
      </c>
      <c r="B85" s="9"/>
      <c r="C85" s="10"/>
      <c r="D85" s="13">
        <f t="shared" si="3"/>
        <v>0</v>
      </c>
      <c r="E85" s="22"/>
    </row>
    <row r="86" spans="1:5" ht="15" customHeight="1" x14ac:dyDescent="0.25">
      <c r="A86" s="295" t="s">
        <v>237</v>
      </c>
      <c r="B86" s="9"/>
      <c r="C86" s="10"/>
      <c r="D86" s="13">
        <f t="shared" si="3"/>
        <v>0</v>
      </c>
      <c r="E86" s="22"/>
    </row>
    <row r="87" spans="1:5" ht="15" customHeight="1" x14ac:dyDescent="0.25">
      <c r="A87" s="295" t="s">
        <v>238</v>
      </c>
      <c r="B87" s="9"/>
      <c r="C87" s="10"/>
      <c r="D87" s="13">
        <f t="shared" si="3"/>
        <v>0</v>
      </c>
      <c r="E87" s="22"/>
    </row>
    <row r="88" spans="1:5" ht="15" customHeight="1" x14ac:dyDescent="0.25">
      <c r="A88" s="295" t="s">
        <v>239</v>
      </c>
      <c r="B88" s="9"/>
      <c r="C88" s="10"/>
      <c r="D88" s="13">
        <f t="shared" si="3"/>
        <v>0</v>
      </c>
      <c r="E88" s="22"/>
    </row>
    <row r="89" spans="1:5" ht="15" customHeight="1" x14ac:dyDescent="0.25">
      <c r="A89" s="295" t="s">
        <v>240</v>
      </c>
      <c r="B89" s="9"/>
      <c r="C89" s="10"/>
      <c r="D89" s="13">
        <f t="shared" si="3"/>
        <v>0</v>
      </c>
      <c r="E89" s="23"/>
    </row>
    <row r="90" spans="1:5" ht="15" customHeight="1" x14ac:dyDescent="0.25">
      <c r="A90" s="295"/>
      <c r="B90" s="9"/>
      <c r="C90" s="10"/>
      <c r="D90" s="13">
        <f t="shared" si="3"/>
        <v>0</v>
      </c>
      <c r="E90" s="23"/>
    </row>
    <row r="91" spans="1:5" ht="15" customHeight="1" x14ac:dyDescent="0.25">
      <c r="A91" s="295"/>
      <c r="B91" s="9"/>
      <c r="C91" s="10"/>
      <c r="D91" s="13">
        <f t="shared" si="3"/>
        <v>0</v>
      </c>
      <c r="E91" s="23"/>
    </row>
    <row r="92" spans="1:5" ht="15" customHeight="1" x14ac:dyDescent="0.25">
      <c r="A92" s="295"/>
      <c r="B92" s="9"/>
      <c r="C92" s="10"/>
      <c r="D92" s="13">
        <f t="shared" si="3"/>
        <v>0</v>
      </c>
      <c r="E92" s="23"/>
    </row>
    <row r="93" spans="1:5" ht="15" customHeight="1" x14ac:dyDescent="0.25">
      <c r="A93" s="295"/>
      <c r="B93" s="9"/>
      <c r="C93" s="10"/>
      <c r="D93" s="13">
        <f t="shared" si="3"/>
        <v>0</v>
      </c>
      <c r="E93" s="22"/>
    </row>
    <row r="94" spans="1:5" ht="15" customHeight="1" x14ac:dyDescent="0.25">
      <c r="A94" s="295"/>
      <c r="B94" s="9"/>
      <c r="C94" s="10"/>
      <c r="D94" s="13">
        <f t="shared" si="3"/>
        <v>0</v>
      </c>
      <c r="E94" s="22"/>
    </row>
    <row r="95" spans="1:5" ht="15" customHeight="1" x14ac:dyDescent="0.25">
      <c r="A95" s="18" t="s">
        <v>121</v>
      </c>
      <c r="B95" s="480" t="s">
        <v>227</v>
      </c>
      <c r="C95" s="481"/>
      <c r="D95" s="5"/>
      <c r="E95" s="22"/>
    </row>
    <row r="96" spans="1:5" ht="15" customHeight="1" x14ac:dyDescent="0.25">
      <c r="A96" s="4" t="s">
        <v>241</v>
      </c>
      <c r="B96" s="7"/>
      <c r="C96" s="10"/>
      <c r="D96" s="13">
        <f t="shared" si="3"/>
        <v>0</v>
      </c>
      <c r="E96" s="22"/>
    </row>
    <row r="97" spans="1:5" ht="15" customHeight="1" x14ac:dyDescent="0.25">
      <c r="A97" s="295" t="s">
        <v>242</v>
      </c>
      <c r="B97" s="9"/>
      <c r="C97" s="10"/>
      <c r="D97" s="13">
        <f t="shared" si="3"/>
        <v>0</v>
      </c>
      <c r="E97" s="22"/>
    </row>
    <row r="98" spans="1:5" ht="15" customHeight="1" x14ac:dyDescent="0.25">
      <c r="A98" s="295" t="s">
        <v>243</v>
      </c>
      <c r="B98" s="9"/>
      <c r="C98" s="10"/>
      <c r="D98" s="13">
        <f t="shared" si="3"/>
        <v>0</v>
      </c>
      <c r="E98" s="22"/>
    </row>
    <row r="99" spans="1:5" ht="15" customHeight="1" x14ac:dyDescent="0.25">
      <c r="A99" s="295"/>
      <c r="B99" s="9"/>
      <c r="C99" s="10"/>
      <c r="D99" s="13">
        <f t="shared" si="3"/>
        <v>0</v>
      </c>
      <c r="E99" s="22"/>
    </row>
    <row r="100" spans="1:5" ht="15" customHeight="1" x14ac:dyDescent="0.25">
      <c r="A100" s="295"/>
      <c r="B100" s="9"/>
      <c r="C100" s="10"/>
      <c r="D100" s="13">
        <f t="shared" si="3"/>
        <v>0</v>
      </c>
      <c r="E100" s="22"/>
    </row>
    <row r="101" spans="1:5" ht="15" customHeight="1" x14ac:dyDescent="0.25">
      <c r="A101" s="295"/>
      <c r="B101" s="9"/>
      <c r="C101" s="10"/>
      <c r="D101" s="13">
        <f t="shared" si="3"/>
        <v>0</v>
      </c>
      <c r="E101" s="22"/>
    </row>
    <row r="102" spans="1:5" ht="15" customHeight="1" x14ac:dyDescent="0.25">
      <c r="A102" s="295"/>
      <c r="B102" s="9"/>
      <c r="C102" s="10"/>
      <c r="D102" s="13">
        <f t="shared" si="3"/>
        <v>0</v>
      </c>
      <c r="E102" s="22"/>
    </row>
    <row r="103" spans="1:5" ht="15" customHeight="1" x14ac:dyDescent="0.25">
      <c r="A103" s="18" t="s">
        <v>244</v>
      </c>
      <c r="B103" s="480" t="s">
        <v>227</v>
      </c>
      <c r="C103" s="481"/>
      <c r="D103" s="5"/>
      <c r="E103" s="22"/>
    </row>
    <row r="104" spans="1:5" ht="15" customHeight="1" x14ac:dyDescent="0.25">
      <c r="A104" s="4" t="s">
        <v>245</v>
      </c>
      <c r="B104" s="7"/>
      <c r="C104" s="10"/>
      <c r="D104" s="13">
        <f t="shared" si="3"/>
        <v>0</v>
      </c>
      <c r="E104" s="22"/>
    </row>
    <row r="105" spans="1:5" ht="15" customHeight="1" x14ac:dyDescent="0.25">
      <c r="A105" s="295" t="s">
        <v>246</v>
      </c>
      <c r="B105" s="9"/>
      <c r="C105" s="10"/>
      <c r="D105" s="13">
        <f t="shared" si="3"/>
        <v>0</v>
      </c>
      <c r="E105" s="22"/>
    </row>
    <row r="106" spans="1:5" ht="15" customHeight="1" x14ac:dyDescent="0.25">
      <c r="A106" s="295" t="s">
        <v>247</v>
      </c>
      <c r="B106" s="9"/>
      <c r="C106" s="10"/>
      <c r="D106" s="13">
        <f t="shared" si="3"/>
        <v>0</v>
      </c>
      <c r="E106" s="22"/>
    </row>
    <row r="107" spans="1:5" ht="15" customHeight="1" x14ac:dyDescent="0.25">
      <c r="A107" s="295" t="s">
        <v>248</v>
      </c>
      <c r="B107" s="9"/>
      <c r="C107" s="10"/>
      <c r="D107" s="13">
        <f t="shared" si="3"/>
        <v>0</v>
      </c>
      <c r="E107" s="22"/>
    </row>
    <row r="108" spans="1:5" ht="15" customHeight="1" x14ac:dyDescent="0.25">
      <c r="A108" s="295" t="s">
        <v>249</v>
      </c>
      <c r="B108" s="9"/>
      <c r="C108" s="10"/>
      <c r="D108" s="13">
        <f t="shared" si="3"/>
        <v>0</v>
      </c>
      <c r="E108" s="22"/>
    </row>
    <row r="109" spans="1:5" ht="15" customHeight="1" x14ac:dyDescent="0.25">
      <c r="A109" s="295" t="s">
        <v>250</v>
      </c>
      <c r="B109" s="9"/>
      <c r="C109" s="10"/>
      <c r="D109" s="13">
        <f t="shared" si="3"/>
        <v>0</v>
      </c>
      <c r="E109" s="22"/>
    </row>
    <row r="110" spans="1:5" ht="15" customHeight="1" x14ac:dyDescent="0.25">
      <c r="A110" s="295" t="s">
        <v>251</v>
      </c>
      <c r="B110" s="9"/>
      <c r="C110" s="10"/>
      <c r="D110" s="13">
        <f t="shared" si="3"/>
        <v>0</v>
      </c>
      <c r="E110" s="22"/>
    </row>
    <row r="111" spans="1:5" ht="15" customHeight="1" x14ac:dyDescent="0.25">
      <c r="A111" s="295"/>
      <c r="B111" s="9"/>
      <c r="C111" s="10"/>
      <c r="D111" s="13">
        <f t="shared" si="3"/>
        <v>0</v>
      </c>
      <c r="E111" s="22"/>
    </row>
    <row r="112" spans="1:5" ht="15" customHeight="1" x14ac:dyDescent="0.25">
      <c r="A112" s="295"/>
      <c r="B112" s="9"/>
      <c r="C112" s="10"/>
      <c r="D112" s="13">
        <f t="shared" si="3"/>
        <v>0</v>
      </c>
      <c r="E112" s="22"/>
    </row>
    <row r="113" spans="1:5" ht="15" customHeight="1" x14ac:dyDescent="0.25">
      <c r="A113" s="295"/>
      <c r="B113" s="9"/>
      <c r="C113" s="10"/>
      <c r="D113" s="13">
        <f t="shared" si="3"/>
        <v>0</v>
      </c>
      <c r="E113" s="22"/>
    </row>
    <row r="114" spans="1:5" customFormat="1" ht="15" customHeight="1" x14ac:dyDescent="0.35">
      <c r="A114" s="282"/>
      <c r="B114" s="282"/>
      <c r="C114" s="282"/>
      <c r="D114" s="282"/>
      <c r="E114" s="282"/>
    </row>
    <row r="115" spans="1:5" customFormat="1" ht="21" customHeight="1" x14ac:dyDescent="0.35">
      <c r="A115" s="282"/>
      <c r="B115" s="282"/>
      <c r="C115" s="282"/>
      <c r="D115" s="282"/>
      <c r="E115" s="282"/>
    </row>
    <row r="116" spans="1:5" customFormat="1" ht="12" customHeight="1" x14ac:dyDescent="0.35">
      <c r="A116" s="282"/>
      <c r="B116" s="282"/>
      <c r="C116" s="282"/>
      <c r="D116" s="282"/>
      <c r="E116" s="282"/>
    </row>
    <row r="117" spans="1:5" ht="15" customHeight="1" x14ac:dyDescent="0.25"/>
    <row r="118" spans="1:5" ht="15" customHeight="1" x14ac:dyDescent="0.25"/>
    <row r="119" spans="1:5" ht="15" customHeight="1" x14ac:dyDescent="0.25"/>
    <row r="120" spans="1:5" ht="15" customHeight="1" x14ac:dyDescent="0.25"/>
    <row r="121" spans="1:5" ht="15" customHeight="1" x14ac:dyDescent="0.25"/>
    <row r="122" spans="1:5" ht="15" customHeight="1" x14ac:dyDescent="0.25"/>
    <row r="123" spans="1:5" ht="15" customHeight="1" x14ac:dyDescent="0.25"/>
    <row r="124" spans="1:5" ht="15" customHeight="1" x14ac:dyDescent="0.25"/>
    <row r="125" spans="1:5" ht="15" customHeight="1" x14ac:dyDescent="0.25"/>
    <row r="126" spans="1:5" ht="15" customHeight="1" x14ac:dyDescent="0.25"/>
    <row r="127" spans="1:5" ht="15" customHeight="1" x14ac:dyDescent="0.25"/>
    <row r="128" spans="1:5"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sheetData>
  <sheetProtection password="DBAD" sheet="1" objects="1" scenarios="1" selectLockedCells="1"/>
  <mergeCells count="12">
    <mergeCell ref="A1:E1"/>
    <mergeCell ref="B95:C95"/>
    <mergeCell ref="A2:E2"/>
    <mergeCell ref="B3:C3"/>
    <mergeCell ref="D3:D4"/>
    <mergeCell ref="B103:C103"/>
    <mergeCell ref="B59:C59"/>
    <mergeCell ref="E3:E4"/>
    <mergeCell ref="D59:D60"/>
    <mergeCell ref="E59:E60"/>
    <mergeCell ref="B75:C75"/>
    <mergeCell ref="B83:C83"/>
  </mergeCells>
  <conditionalFormatting sqref="B5:D15 D16 B17:D30 D31 B32:D37 D38 B39:D46 D47 B48:D58 B61:D67 D68 B69:D74 D75 B76:D82 D83 B84:D94 D95 B96:D102 D103 B104:D113">
    <cfRule type="cellIs" dxfId="16" priority="2" stopIfTrue="1" operator="lessThan">
      <formula>0</formula>
    </cfRule>
  </conditionalFormatting>
  <dataValidations count="1">
    <dataValidation type="decimal" allowBlank="1" showErrorMessage="1" errorTitle="Invalid number of weeks" error="Please enter a value between 1 and 52" sqref="C5:C15" xr:uid="{00000000-0002-0000-0600-000000000000}">
      <formula1>0</formula1>
      <formula2>52</formula2>
    </dataValidation>
  </dataValidations>
  <printOptions horizontalCentered="1" verticalCentered="1"/>
  <pageMargins left="0" right="0" top="3.937007874015748E-2" bottom="0" header="0.31496062992125984" footer="0.31496062992125984"/>
  <pageSetup paperSize="9" scale="90" fitToHeight="2" orientation="portrait" r:id="rId1"/>
  <rowBreaks count="1" manualBreakCount="1">
    <brk id="58"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I70"/>
  <sheetViews>
    <sheetView showGridLines="0" showZeros="0" topLeftCell="A22" zoomScaleNormal="100" workbookViewId="0">
      <selection activeCell="A2" sqref="A2"/>
    </sheetView>
  </sheetViews>
  <sheetFormatPr defaultColWidth="9.1796875" defaultRowHeight="11.5" x14ac:dyDescent="0.25"/>
  <cols>
    <col min="1" max="1" width="45.54296875" style="2" customWidth="1"/>
    <col min="2" max="4" width="11.54296875" style="2" customWidth="1"/>
    <col min="5" max="5" width="30.54296875" style="2" customWidth="1"/>
    <col min="6" max="6" width="53.54296875" style="2" customWidth="1"/>
    <col min="7" max="7" width="20.453125" style="2" customWidth="1"/>
    <col min="8" max="16384" width="9.1796875" style="2"/>
  </cols>
  <sheetData>
    <row r="1" spans="1:8" customFormat="1" ht="33.75" customHeight="1" x14ac:dyDescent="0.35">
      <c r="A1" s="488" t="s">
        <v>252</v>
      </c>
      <c r="B1" s="489"/>
      <c r="C1" s="489"/>
      <c r="D1" s="489"/>
      <c r="E1" s="490"/>
    </row>
    <row r="2" spans="1:8" ht="15" customHeight="1" x14ac:dyDescent="0.25">
      <c r="A2" s="179"/>
    </row>
    <row r="3" spans="1:8" ht="15" customHeight="1" x14ac:dyDescent="0.25">
      <c r="G3" s="2" t="s">
        <v>253</v>
      </c>
      <c r="H3" s="2" t="s">
        <v>254</v>
      </c>
    </row>
    <row r="4" spans="1:8" ht="15" customHeight="1" x14ac:dyDescent="0.25">
      <c r="G4" s="2" t="str">
        <f>IF(H4=0,"","Wages")</f>
        <v/>
      </c>
      <c r="H4" s="2">
        <f>SUM('Step 2 - Annual Cash Budget'!K21:K21)</f>
        <v>0</v>
      </c>
    </row>
    <row r="5" spans="1:8" ht="15" customHeight="1" x14ac:dyDescent="0.25">
      <c r="G5" s="2" t="str">
        <f>IF(H5=0,"","AH &amp; Breeding")</f>
        <v/>
      </c>
      <c r="H5" s="2">
        <f>SUM('Step 2 - Annual Cash Budget'!K22:K23)</f>
        <v>0</v>
      </c>
    </row>
    <row r="6" spans="1:8" ht="15" customHeight="1" x14ac:dyDescent="0.25">
      <c r="G6" s="2" t="str">
        <f>IF(H6=0,"","Maintenance &amp; Running")</f>
        <v/>
      </c>
      <c r="H6" s="2">
        <f>SUM('Step 2 - Annual Cash Budget'!K24:K25,'Step 2 - Annual Cash Budget'!K32:K32,'Step 2 - Annual Cash Budget'!K35:K35,'Step 2 - Annual Cash Budget'!K36:K36,'Step 2 - Annual Cash Budget'!K37:K37)</f>
        <v>0</v>
      </c>
    </row>
    <row r="7" spans="1:8" ht="15" customHeight="1" x14ac:dyDescent="0.25">
      <c r="G7" s="2" t="str">
        <f>IF(H7=0,"","Feed")</f>
        <v/>
      </c>
      <c r="H7" s="2">
        <f>SUM('Step 2 - Annual Cash Budget'!K26:K30,'Step 2 - Annual Cash Budget'!K33:K34)</f>
        <v>0</v>
      </c>
    </row>
    <row r="8" spans="1:8" ht="15" customHeight="1" x14ac:dyDescent="0.25">
      <c r="G8" s="2" t="str">
        <f>IF(H8=0,"","Fertiliser")</f>
        <v/>
      </c>
      <c r="H8" s="2">
        <f>SUM('Step 2 - Annual Cash Budget'!K31:K31)</f>
        <v>0</v>
      </c>
    </row>
    <row r="9" spans="1:8" ht="15" customHeight="1" x14ac:dyDescent="0.25">
      <c r="G9" s="2" t="str">
        <f>IF(H9=0,"","Overheads")</f>
        <v/>
      </c>
      <c r="H9" s="2">
        <f>SUM('Step 2 - Annual Cash Budget'!K38:K41)</f>
        <v>0</v>
      </c>
    </row>
    <row r="10" spans="1:8" ht="15" customHeight="1" x14ac:dyDescent="0.25">
      <c r="G10" s="2" t="str">
        <f>IF(H10=0,"","Rent")</f>
        <v/>
      </c>
      <c r="H10" s="2">
        <f>SUM('Step 2 - Annual Cash Budget'!K44:K44)</f>
        <v>0</v>
      </c>
    </row>
    <row r="11" spans="1:8" ht="15" customHeight="1" x14ac:dyDescent="0.25">
      <c r="G11" s="2" t="str">
        <f>IF(H11=0,"","Interest")</f>
        <v/>
      </c>
      <c r="H11" s="2">
        <f>SUM('Step 2 - Annual Cash Budget'!K45:K47)</f>
        <v>0</v>
      </c>
    </row>
    <row r="12" spans="1:8" ht="15" customHeight="1" x14ac:dyDescent="0.25">
      <c r="G12" s="2" t="str">
        <f>IF(H12=0,"","Tax")</f>
        <v/>
      </c>
      <c r="H12" s="2">
        <f>SUM('Step 2 - Annual Cash Budget'!K48:K48)</f>
        <v>0</v>
      </c>
    </row>
    <row r="13" spans="1:8" ht="15" customHeight="1" x14ac:dyDescent="0.25">
      <c r="G13" s="2" t="str">
        <f>IF(H13=0,"","Drawings")</f>
        <v/>
      </c>
      <c r="H13" s="2">
        <f>SUM('Step 2 - Annual Cash Budget'!K49:K49)</f>
        <v>0</v>
      </c>
    </row>
    <row r="14" spans="1:8" ht="15" customHeight="1" x14ac:dyDescent="0.25">
      <c r="G14" s="2" t="str">
        <f>IF(H14=0,"","CapEx")</f>
        <v/>
      </c>
      <c r="H14" s="2">
        <f>SUM('Step 2 - Annual Cash Budget'!K50:K50)</f>
        <v>0</v>
      </c>
    </row>
    <row r="15" spans="1:8" ht="15" customHeight="1" x14ac:dyDescent="0.25">
      <c r="G15" s="2" t="str">
        <f>IF(H15=0,"","Other")</f>
        <v/>
      </c>
      <c r="H15" s="2">
        <f>SUM('Step 2 - Annual Cash Budget'!K43:K43)</f>
        <v>0</v>
      </c>
    </row>
    <row r="16" spans="1:8" ht="15" customHeight="1" x14ac:dyDescent="0.25">
      <c r="G16" s="2" t="s">
        <v>255</v>
      </c>
      <c r="H16" s="2">
        <f>SUM(H4:H15)</f>
        <v>0</v>
      </c>
    </row>
    <row r="17" spans="7:9" ht="15" customHeight="1" x14ac:dyDescent="0.25"/>
    <row r="18" spans="7:9" ht="15" customHeight="1" x14ac:dyDescent="0.25"/>
    <row r="19" spans="7:9" ht="15" customHeight="1" x14ac:dyDescent="0.25"/>
    <row r="20" spans="7:9" ht="15" customHeight="1" x14ac:dyDescent="0.25"/>
    <row r="21" spans="7:9" ht="15" customHeight="1" x14ac:dyDescent="0.25"/>
    <row r="22" spans="7:9" ht="15" customHeight="1" x14ac:dyDescent="0.25"/>
    <row r="23" spans="7:9" ht="15" customHeight="1" x14ac:dyDescent="0.25"/>
    <row r="24" spans="7:9" ht="15" customHeight="1" x14ac:dyDescent="0.25">
      <c r="G24" s="2" t="s">
        <v>256</v>
      </c>
      <c r="H24" s="2" t="s">
        <v>157</v>
      </c>
      <c r="I24" s="2" t="s">
        <v>175</v>
      </c>
    </row>
    <row r="25" spans="7:9" ht="15" customHeight="1" x14ac:dyDescent="0.25">
      <c r="G25" s="2" t="str">
        <f>'Step 5 - Monthly Actuals'!N5</f>
        <v>June</v>
      </c>
      <c r="H25" s="2">
        <f>'Step 5 - Monthly Actuals'!N55</f>
        <v>0</v>
      </c>
      <c r="I25" s="2">
        <f>'Step 5 - Monthly Actuals'!O55</f>
        <v>0</v>
      </c>
    </row>
    <row r="26" spans="7:9" ht="15" customHeight="1" x14ac:dyDescent="0.25">
      <c r="G26" s="2" t="str">
        <f>'Step 5 - Monthly Actuals'!Q5</f>
        <v>July</v>
      </c>
      <c r="H26" s="2">
        <f>'Step 5 - Monthly Actuals'!Q55</f>
        <v>0</v>
      </c>
      <c r="I26" s="2">
        <f>'Step 5 - Monthly Actuals'!R55</f>
        <v>0</v>
      </c>
    </row>
    <row r="27" spans="7:9" ht="15" customHeight="1" x14ac:dyDescent="0.25">
      <c r="G27" s="2" t="str">
        <f>'Step 5 - Monthly Actuals'!T5</f>
        <v>August</v>
      </c>
      <c r="H27" s="2">
        <f>'Step 5 - Monthly Actuals'!T55</f>
        <v>0</v>
      </c>
      <c r="I27" s="2">
        <f>'Step 5 - Monthly Actuals'!U55</f>
        <v>0</v>
      </c>
    </row>
    <row r="28" spans="7:9" ht="15" customHeight="1" x14ac:dyDescent="0.25">
      <c r="G28" s="2" t="str">
        <f>'Step 5 - Monthly Actuals'!W5</f>
        <v>September</v>
      </c>
      <c r="H28" s="2">
        <f>'Step 5 - Monthly Actuals'!W55</f>
        <v>0</v>
      </c>
      <c r="I28" s="2">
        <f>'Step 5 - Monthly Actuals'!X55</f>
        <v>0</v>
      </c>
    </row>
    <row r="29" spans="7:9" ht="15" customHeight="1" x14ac:dyDescent="0.25">
      <c r="G29" s="2" t="str">
        <f>'Step 5 - Monthly Actuals'!Z5</f>
        <v>October</v>
      </c>
      <c r="H29" s="2">
        <f>'Step 5 - Monthly Actuals'!Z55</f>
        <v>0</v>
      </c>
      <c r="I29" s="2">
        <f>'Step 5 - Monthly Actuals'!AA55</f>
        <v>0</v>
      </c>
    </row>
    <row r="30" spans="7:9" ht="15" customHeight="1" x14ac:dyDescent="0.25">
      <c r="G30" s="2" t="str">
        <f>'Step 5 - Monthly Actuals'!AC5</f>
        <v>November</v>
      </c>
      <c r="H30" s="2">
        <f>'Step 5 - Monthly Actuals'!AC55</f>
        <v>0</v>
      </c>
      <c r="I30" s="2">
        <f>'Step 5 - Monthly Actuals'!AD55</f>
        <v>0</v>
      </c>
    </row>
    <row r="31" spans="7:9" ht="15" customHeight="1" x14ac:dyDescent="0.25">
      <c r="G31" s="2" t="str">
        <f>'Step 5 - Monthly Actuals'!AF5</f>
        <v>December</v>
      </c>
      <c r="H31" s="2">
        <f>'Step 5 - Monthly Actuals'!AF55</f>
        <v>0</v>
      </c>
      <c r="I31" s="2">
        <f>'Step 5 - Monthly Actuals'!AG55</f>
        <v>0</v>
      </c>
    </row>
    <row r="32" spans="7:9" ht="15" customHeight="1" x14ac:dyDescent="0.25">
      <c r="G32" s="2" t="str">
        <f>'Step 5 - Monthly Actuals'!AI5</f>
        <v>January</v>
      </c>
      <c r="H32" s="2">
        <f>'Step 5 - Monthly Actuals'!AI55</f>
        <v>0</v>
      </c>
      <c r="I32" s="2">
        <f>'Step 5 - Monthly Actuals'!AJ55</f>
        <v>0</v>
      </c>
    </row>
    <row r="33" spans="1:9" ht="15" customHeight="1" x14ac:dyDescent="0.25">
      <c r="G33" s="2" t="str">
        <f>'Step 5 - Monthly Actuals'!AL5</f>
        <v>February</v>
      </c>
      <c r="H33" s="2">
        <f>'Step 5 - Monthly Actuals'!AL55</f>
        <v>0</v>
      </c>
      <c r="I33" s="2">
        <f>'Step 5 - Monthly Actuals'!AM55</f>
        <v>0</v>
      </c>
    </row>
    <row r="34" spans="1:9" ht="15" customHeight="1" x14ac:dyDescent="0.25">
      <c r="G34" s="2" t="str">
        <f>'Step 5 - Monthly Actuals'!AO5</f>
        <v>March</v>
      </c>
      <c r="H34" s="2">
        <f>'Step 5 - Monthly Actuals'!AO55</f>
        <v>0</v>
      </c>
      <c r="I34" s="2">
        <f>'Step 5 - Monthly Actuals'!AP55</f>
        <v>0</v>
      </c>
    </row>
    <row r="35" spans="1:9" ht="15" customHeight="1" x14ac:dyDescent="0.25">
      <c r="G35" s="2" t="str">
        <f>'Step 5 - Monthly Actuals'!AR5</f>
        <v>April</v>
      </c>
      <c r="H35" s="2">
        <f>'Step 5 - Monthly Actuals'!AR55</f>
        <v>0</v>
      </c>
      <c r="I35" s="2">
        <f>'Step 5 - Monthly Actuals'!AS55</f>
        <v>0</v>
      </c>
    </row>
    <row r="36" spans="1:9" ht="15" customHeight="1" x14ac:dyDescent="0.25">
      <c r="G36" s="2" t="str">
        <f>'Step 5 - Monthly Actuals'!AU5</f>
        <v>May</v>
      </c>
      <c r="H36" s="2">
        <f>'Step 5 - Monthly Actuals'!AU55</f>
        <v>0</v>
      </c>
      <c r="I36" s="2">
        <f>'Step 5 - Monthly Actuals'!AV55</f>
        <v>0</v>
      </c>
    </row>
    <row r="37" spans="1:9" ht="15" customHeight="1" x14ac:dyDescent="0.25">
      <c r="G37" s="2" t="s">
        <v>255</v>
      </c>
      <c r="H37" s="2">
        <f>SUM(H25:H36)</f>
        <v>0</v>
      </c>
      <c r="I37" s="2">
        <f>SUM(I25:I36)</f>
        <v>0</v>
      </c>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c r="A44" s="179"/>
    </row>
    <row r="45" spans="1:9" ht="15" customHeight="1" x14ac:dyDescent="0.25"/>
    <row r="46" spans="1:9" ht="15" customHeight="1" x14ac:dyDescent="0.25">
      <c r="G46" s="2" t="s">
        <v>256</v>
      </c>
      <c r="H46" s="2" t="s">
        <v>157</v>
      </c>
      <c r="I46" s="2" t="s">
        <v>175</v>
      </c>
    </row>
    <row r="47" spans="1:9" ht="15" customHeight="1" x14ac:dyDescent="0.25">
      <c r="G47" s="2" t="str">
        <f>'Step 5 - Monthly Actuals'!N5</f>
        <v>June</v>
      </c>
      <c r="H47" s="2">
        <f>'Step 5 - Monthly Actuals'!N61</f>
        <v>0</v>
      </c>
      <c r="I47" s="2">
        <f>'Step 5 - Monthly Actuals'!O61</f>
        <v>0</v>
      </c>
    </row>
    <row r="48" spans="1:9" ht="15" customHeight="1" x14ac:dyDescent="0.25">
      <c r="G48" s="2" t="str">
        <f>'Step 5 - Monthly Actuals'!Q5</f>
        <v>July</v>
      </c>
      <c r="H48" s="2">
        <f>'Step 5 - Monthly Actuals'!Q61</f>
        <v>0</v>
      </c>
      <c r="I48" s="2">
        <f>'Step 5 - Monthly Actuals'!R61</f>
        <v>0</v>
      </c>
    </row>
    <row r="49" spans="7:9" ht="15" customHeight="1" x14ac:dyDescent="0.25">
      <c r="G49" s="2" t="str">
        <f>'Step 5 - Monthly Actuals'!T5</f>
        <v>August</v>
      </c>
      <c r="H49" s="2">
        <f>'Step 5 - Monthly Actuals'!T61</f>
        <v>0</v>
      </c>
      <c r="I49" s="2">
        <f>'Step 5 - Monthly Actuals'!U61</f>
        <v>0</v>
      </c>
    </row>
    <row r="50" spans="7:9" ht="15" customHeight="1" x14ac:dyDescent="0.25">
      <c r="G50" s="2" t="str">
        <f>'Step 5 - Monthly Actuals'!W5</f>
        <v>September</v>
      </c>
      <c r="H50" s="2">
        <f>'Step 5 - Monthly Actuals'!W61</f>
        <v>0</v>
      </c>
      <c r="I50" s="2">
        <f>'Step 5 - Monthly Actuals'!X61</f>
        <v>0</v>
      </c>
    </row>
    <row r="51" spans="7:9" ht="15" customHeight="1" x14ac:dyDescent="0.25">
      <c r="G51" s="2" t="str">
        <f>'Step 5 - Monthly Actuals'!Z5</f>
        <v>October</v>
      </c>
      <c r="H51" s="2">
        <f>'Step 5 - Monthly Actuals'!Z61</f>
        <v>0</v>
      </c>
      <c r="I51" s="2">
        <f>'Step 5 - Monthly Actuals'!AA61</f>
        <v>0</v>
      </c>
    </row>
    <row r="52" spans="7:9" ht="15" customHeight="1" x14ac:dyDescent="0.25">
      <c r="G52" s="2" t="str">
        <f>'Step 5 - Monthly Actuals'!AC5</f>
        <v>November</v>
      </c>
      <c r="H52" s="2">
        <f>'Step 5 - Monthly Actuals'!AC61</f>
        <v>0</v>
      </c>
      <c r="I52" s="2">
        <f>'Step 5 - Monthly Actuals'!AD61</f>
        <v>0</v>
      </c>
    </row>
    <row r="53" spans="7:9" ht="15" customHeight="1" x14ac:dyDescent="0.25">
      <c r="G53" s="2" t="str">
        <f>'Step 5 - Monthly Actuals'!AF5</f>
        <v>December</v>
      </c>
      <c r="H53" s="2">
        <f>'Step 5 - Monthly Actuals'!AF61</f>
        <v>0</v>
      </c>
      <c r="I53" s="2">
        <f>'Step 5 - Monthly Actuals'!AG61</f>
        <v>0</v>
      </c>
    </row>
    <row r="54" spans="7:9" x14ac:dyDescent="0.25">
      <c r="G54" s="2" t="str">
        <f>'Step 5 - Monthly Actuals'!AI5</f>
        <v>January</v>
      </c>
      <c r="H54" s="2">
        <f>'Step 5 - Monthly Actuals'!AI61</f>
        <v>0</v>
      </c>
      <c r="I54" s="2">
        <f>'Step 5 - Monthly Actuals'!AJ61</f>
        <v>0</v>
      </c>
    </row>
    <row r="55" spans="7:9" x14ac:dyDescent="0.25">
      <c r="G55" s="2" t="str">
        <f>'Step 5 - Monthly Actuals'!AL5</f>
        <v>February</v>
      </c>
      <c r="H55" s="2">
        <f>'Step 5 - Monthly Actuals'!AL61</f>
        <v>0</v>
      </c>
      <c r="I55" s="2">
        <f>'Step 5 - Monthly Actuals'!AM61</f>
        <v>0</v>
      </c>
    </row>
    <row r="56" spans="7:9" x14ac:dyDescent="0.25">
      <c r="G56" s="2" t="str">
        <f>'Step 5 - Monthly Actuals'!AO5</f>
        <v>March</v>
      </c>
      <c r="H56" s="2">
        <f>'Step 5 - Monthly Actuals'!AO61</f>
        <v>0</v>
      </c>
      <c r="I56" s="2">
        <f>'Step 5 - Monthly Actuals'!AP61</f>
        <v>0</v>
      </c>
    </row>
    <row r="57" spans="7:9" x14ac:dyDescent="0.25">
      <c r="G57" s="2" t="str">
        <f>'Step 5 - Monthly Actuals'!AR5</f>
        <v>April</v>
      </c>
      <c r="H57" s="2">
        <f>'Step 5 - Monthly Actuals'!AR61</f>
        <v>0</v>
      </c>
      <c r="I57" s="2">
        <f>'Step 5 - Monthly Actuals'!AS61</f>
        <v>0</v>
      </c>
    </row>
    <row r="58" spans="7:9" x14ac:dyDescent="0.25">
      <c r="G58" s="2" t="str">
        <f>'Step 5 - Monthly Actuals'!AU5</f>
        <v>May</v>
      </c>
      <c r="H58" s="2">
        <f>'Step 5 - Monthly Actuals'!AU61</f>
        <v>0</v>
      </c>
      <c r="I58" s="2">
        <f>'Step 5 - Monthly Actuals'!AV61</f>
        <v>0</v>
      </c>
    </row>
    <row r="59" spans="7:9" x14ac:dyDescent="0.25">
      <c r="G59" s="2" t="s">
        <v>255</v>
      </c>
      <c r="H59" s="2">
        <f>SUM(H47:H58)</f>
        <v>0</v>
      </c>
      <c r="I59" s="2">
        <f>SUM(I47:I58)</f>
        <v>0</v>
      </c>
    </row>
    <row r="68" spans="1:7" x14ac:dyDescent="0.25">
      <c r="A68" s="179"/>
    </row>
    <row r="69" spans="1:7" customFormat="1" ht="36.75" customHeight="1" x14ac:dyDescent="0.35">
      <c r="A69" s="432"/>
      <c r="B69" s="432"/>
      <c r="C69" s="432"/>
      <c r="D69" s="432"/>
      <c r="E69" s="432"/>
    </row>
    <row r="70" spans="1:7" customFormat="1" ht="14.5" x14ac:dyDescent="0.35">
      <c r="A70" s="432"/>
      <c r="B70" s="432"/>
      <c r="C70" s="432"/>
      <c r="D70" s="432"/>
      <c r="E70" s="432"/>
      <c r="F70" s="24"/>
      <c r="G70" s="24"/>
    </row>
  </sheetData>
  <sheetProtection password="DBAD" sheet="1" selectLockedCells="1"/>
  <mergeCells count="2">
    <mergeCell ref="A1:E1"/>
    <mergeCell ref="A69:E70"/>
  </mergeCells>
  <printOptions horizontalCentered="1" verticalCentered="1"/>
  <pageMargins left="3.937007874015748E-2" right="3.937007874015748E-2" top="3.937007874015748E-2" bottom="3.937007874015748E-2"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61"/>
  <sheetViews>
    <sheetView zoomScaleNormal="100" workbookViewId="0"/>
  </sheetViews>
  <sheetFormatPr defaultRowHeight="14.5" x14ac:dyDescent="0.35"/>
  <cols>
    <col min="1" max="8" width="13.54296875" customWidth="1"/>
    <col min="9" max="9" width="16.54296875" customWidth="1"/>
    <col min="10" max="10" width="11.453125" customWidth="1"/>
    <col min="11" max="11" width="13.453125" bestFit="1" customWidth="1"/>
  </cols>
  <sheetData>
    <row r="2" spans="1:13" ht="15.5" x14ac:dyDescent="0.35">
      <c r="I2" s="492" t="s">
        <v>257</v>
      </c>
      <c r="J2" s="492"/>
      <c r="K2" s="492"/>
      <c r="L2" s="492"/>
      <c r="M2" s="492"/>
    </row>
    <row r="3" spans="1:13" x14ac:dyDescent="0.35">
      <c r="I3" s="493" t="s">
        <v>258</v>
      </c>
      <c r="J3" s="493"/>
      <c r="K3" s="493"/>
      <c r="L3" s="493"/>
      <c r="M3" s="493"/>
    </row>
    <row r="4" spans="1:13" x14ac:dyDescent="0.35">
      <c r="I4" s="493"/>
      <c r="J4" s="493"/>
      <c r="K4" s="493"/>
      <c r="L4" s="493"/>
      <c r="M4" s="493"/>
    </row>
    <row r="5" spans="1:13" x14ac:dyDescent="0.35">
      <c r="A5" s="62"/>
      <c r="I5" s="493"/>
      <c r="J5" s="493"/>
      <c r="K5" s="493"/>
      <c r="L5" s="493"/>
      <c r="M5" s="493"/>
    </row>
    <row r="6" spans="1:13" x14ac:dyDescent="0.35">
      <c r="A6" s="62"/>
    </row>
    <row r="7" spans="1:13" x14ac:dyDescent="0.35">
      <c r="A7" s="62"/>
      <c r="I7" s="310" t="s">
        <v>259</v>
      </c>
      <c r="J7" s="310"/>
      <c r="K7" s="183" t="s">
        <v>260</v>
      </c>
    </row>
    <row r="8" spans="1:13" x14ac:dyDescent="0.35">
      <c r="A8" s="62"/>
      <c r="I8" s="63" t="s">
        <v>261</v>
      </c>
      <c r="J8" s="264">
        <v>165674</v>
      </c>
      <c r="K8" s="188">
        <f>SUM(K9:K20)</f>
        <v>1.0019999999999998</v>
      </c>
    </row>
    <row r="9" spans="1:13" x14ac:dyDescent="0.35">
      <c r="A9" s="62"/>
      <c r="I9" s="63" t="s">
        <v>44</v>
      </c>
      <c r="J9" s="184">
        <f t="shared" ref="J9:J20" si="0">$J$8*K9</f>
        <v>1491.0659999999998</v>
      </c>
      <c r="K9" s="187">
        <v>8.9999999999999993E-3</v>
      </c>
    </row>
    <row r="10" spans="1:13" x14ac:dyDescent="0.35">
      <c r="A10" s="62"/>
      <c r="I10" s="63" t="s">
        <v>45</v>
      </c>
      <c r="J10" s="184">
        <f t="shared" si="0"/>
        <v>1988.088</v>
      </c>
      <c r="K10" s="187">
        <v>1.2E-2</v>
      </c>
    </row>
    <row r="11" spans="1:13" x14ac:dyDescent="0.35">
      <c r="I11" s="63" t="s">
        <v>46</v>
      </c>
      <c r="J11" s="184">
        <f t="shared" si="0"/>
        <v>10271.788</v>
      </c>
      <c r="K11" s="187">
        <v>6.2E-2</v>
      </c>
    </row>
    <row r="12" spans="1:13" x14ac:dyDescent="0.35">
      <c r="I12" s="63" t="s">
        <v>47</v>
      </c>
      <c r="J12" s="184">
        <f t="shared" si="0"/>
        <v>19383.858</v>
      </c>
      <c r="K12" s="187">
        <v>0.11700000000000001</v>
      </c>
    </row>
    <row r="13" spans="1:13" x14ac:dyDescent="0.35">
      <c r="I13" s="63" t="s">
        <v>48</v>
      </c>
      <c r="J13" s="184">
        <f t="shared" si="0"/>
        <v>23857.055999999997</v>
      </c>
      <c r="K13" s="187">
        <v>0.14399999999999999</v>
      </c>
    </row>
    <row r="14" spans="1:13" x14ac:dyDescent="0.35">
      <c r="I14" s="63" t="s">
        <v>49</v>
      </c>
      <c r="J14" s="184">
        <f t="shared" si="0"/>
        <v>21868.968000000001</v>
      </c>
      <c r="K14" s="187">
        <v>0.13200000000000001</v>
      </c>
    </row>
    <row r="15" spans="1:13" x14ac:dyDescent="0.35">
      <c r="I15" s="63" t="s">
        <v>50</v>
      </c>
      <c r="J15" s="184">
        <f t="shared" si="0"/>
        <v>20046.554</v>
      </c>
      <c r="K15" s="187">
        <v>0.121</v>
      </c>
    </row>
    <row r="16" spans="1:13" x14ac:dyDescent="0.35">
      <c r="I16" s="63" t="s">
        <v>51</v>
      </c>
      <c r="J16" s="184">
        <f t="shared" si="0"/>
        <v>18389.813999999998</v>
      </c>
      <c r="K16" s="187">
        <v>0.111</v>
      </c>
    </row>
    <row r="17" spans="9:13" x14ac:dyDescent="0.35">
      <c r="I17" s="63" t="s">
        <v>52</v>
      </c>
      <c r="J17" s="184">
        <f t="shared" si="0"/>
        <v>14579.312</v>
      </c>
      <c r="K17" s="187">
        <v>8.7999999999999995E-2</v>
      </c>
    </row>
    <row r="18" spans="9:13" x14ac:dyDescent="0.35">
      <c r="I18" s="63" t="s">
        <v>53</v>
      </c>
      <c r="J18" s="184">
        <f t="shared" si="0"/>
        <v>14247.963999999998</v>
      </c>
      <c r="K18" s="187">
        <v>8.5999999999999993E-2</v>
      </c>
    </row>
    <row r="19" spans="9:13" x14ac:dyDescent="0.35">
      <c r="I19" s="63" t="s">
        <v>54</v>
      </c>
      <c r="J19" s="184">
        <f t="shared" si="0"/>
        <v>12094.201999999999</v>
      </c>
      <c r="K19" s="187">
        <v>7.2999999999999995E-2</v>
      </c>
    </row>
    <row r="20" spans="9:13" x14ac:dyDescent="0.35">
      <c r="I20" s="63" t="s">
        <v>55</v>
      </c>
      <c r="J20" s="184">
        <f t="shared" si="0"/>
        <v>7786.6779999999999</v>
      </c>
      <c r="K20" s="187">
        <v>4.7E-2</v>
      </c>
    </row>
    <row r="24" spans="9:13" ht="15.5" x14ac:dyDescent="0.35">
      <c r="I24" s="492">
        <f>'Step 2 - Annual Cash Budget'!B2</f>
        <v>0</v>
      </c>
      <c r="J24" s="492"/>
      <c r="K24" s="492"/>
      <c r="L24" s="492"/>
      <c r="M24" s="492"/>
    </row>
    <row r="26" spans="9:13" x14ac:dyDescent="0.35">
      <c r="I26" s="310" t="s">
        <v>259</v>
      </c>
      <c r="J26" s="310"/>
      <c r="K26" s="183" t="s">
        <v>260</v>
      </c>
    </row>
    <row r="27" spans="9:13" x14ac:dyDescent="0.35">
      <c r="I27" s="63" t="s">
        <v>261</v>
      </c>
      <c r="J27" s="189">
        <f>'Step 1 - Milk Income'!S11</f>
        <v>0</v>
      </c>
      <c r="K27" s="188" t="e">
        <f>SUM(K28:K39)</f>
        <v>#DIV/0!</v>
      </c>
    </row>
    <row r="28" spans="9:13" x14ac:dyDescent="0.35">
      <c r="I28" s="63" t="s">
        <v>44</v>
      </c>
      <c r="J28" s="189">
        <f>'Step 1 - Milk Income'!B$11</f>
        <v>0</v>
      </c>
      <c r="K28" s="190" t="e">
        <f>J28/$J$27</f>
        <v>#DIV/0!</v>
      </c>
    </row>
    <row r="29" spans="9:13" x14ac:dyDescent="0.35">
      <c r="I29" s="63" t="s">
        <v>45</v>
      </c>
      <c r="J29" s="189">
        <f>'Step 1 - Milk Income'!C$11</f>
        <v>0</v>
      </c>
      <c r="K29" s="190" t="e">
        <f t="shared" ref="K29:K39" si="1">J29/$J$27</f>
        <v>#DIV/0!</v>
      </c>
    </row>
    <row r="30" spans="9:13" x14ac:dyDescent="0.35">
      <c r="I30" s="63" t="s">
        <v>46</v>
      </c>
      <c r="J30" s="189">
        <f>'Step 1 - Milk Income'!D$11</f>
        <v>0</v>
      </c>
      <c r="K30" s="190" t="e">
        <f t="shared" si="1"/>
        <v>#DIV/0!</v>
      </c>
    </row>
    <row r="31" spans="9:13" x14ac:dyDescent="0.35">
      <c r="I31" s="63" t="s">
        <v>47</v>
      </c>
      <c r="J31" s="189">
        <f>'Step 1 - Milk Income'!E$11</f>
        <v>0</v>
      </c>
      <c r="K31" s="190" t="e">
        <f t="shared" si="1"/>
        <v>#DIV/0!</v>
      </c>
    </row>
    <row r="32" spans="9:13" x14ac:dyDescent="0.35">
      <c r="I32" s="63" t="s">
        <v>48</v>
      </c>
      <c r="J32" s="189">
        <f>'Step 1 - Milk Income'!F$11</f>
        <v>0</v>
      </c>
      <c r="K32" s="190" t="e">
        <f t="shared" si="1"/>
        <v>#DIV/0!</v>
      </c>
    </row>
    <row r="33" spans="9:13" x14ac:dyDescent="0.35">
      <c r="I33" s="63" t="s">
        <v>49</v>
      </c>
      <c r="J33" s="189">
        <f>'Step 1 - Milk Income'!G$11</f>
        <v>0</v>
      </c>
      <c r="K33" s="190" t="e">
        <f t="shared" si="1"/>
        <v>#DIV/0!</v>
      </c>
    </row>
    <row r="34" spans="9:13" x14ac:dyDescent="0.35">
      <c r="I34" s="63" t="s">
        <v>50</v>
      </c>
      <c r="J34" s="189">
        <f>'Step 1 - Milk Income'!H$11</f>
        <v>0</v>
      </c>
      <c r="K34" s="190" t="e">
        <f t="shared" si="1"/>
        <v>#DIV/0!</v>
      </c>
    </row>
    <row r="35" spans="9:13" x14ac:dyDescent="0.35">
      <c r="I35" s="63" t="s">
        <v>51</v>
      </c>
      <c r="J35" s="189">
        <f>'Step 1 - Milk Income'!I$11</f>
        <v>0</v>
      </c>
      <c r="K35" s="190" t="e">
        <f t="shared" si="1"/>
        <v>#DIV/0!</v>
      </c>
    </row>
    <row r="36" spans="9:13" x14ac:dyDescent="0.35">
      <c r="I36" s="63" t="s">
        <v>52</v>
      </c>
      <c r="J36" s="189">
        <f>'Step 1 - Milk Income'!J$11</f>
        <v>0</v>
      </c>
      <c r="K36" s="190" t="e">
        <f t="shared" si="1"/>
        <v>#DIV/0!</v>
      </c>
    </row>
    <row r="37" spans="9:13" x14ac:dyDescent="0.35">
      <c r="I37" s="63" t="s">
        <v>53</v>
      </c>
      <c r="J37" s="189">
        <f>'Step 1 - Milk Income'!K$11</f>
        <v>0</v>
      </c>
      <c r="K37" s="190" t="e">
        <f t="shared" si="1"/>
        <v>#DIV/0!</v>
      </c>
    </row>
    <row r="38" spans="9:13" x14ac:dyDescent="0.35">
      <c r="I38" s="63" t="s">
        <v>54</v>
      </c>
      <c r="J38" s="189">
        <f>'Step 1 - Milk Income'!L$11</f>
        <v>0</v>
      </c>
      <c r="K38" s="190" t="e">
        <f t="shared" si="1"/>
        <v>#DIV/0!</v>
      </c>
    </row>
    <row r="39" spans="9:13" x14ac:dyDescent="0.35">
      <c r="I39" s="63" t="s">
        <v>55</v>
      </c>
      <c r="J39" s="189">
        <f>'Step 1 - Milk Income'!M$11</f>
        <v>0</v>
      </c>
      <c r="K39" s="190" t="e">
        <f t="shared" si="1"/>
        <v>#DIV/0!</v>
      </c>
    </row>
    <row r="46" spans="9:13" ht="15.5" x14ac:dyDescent="0.35">
      <c r="I46" s="492">
        <f>'Step 2 - Annual Cash Budget'!B2</f>
        <v>0</v>
      </c>
      <c r="J46" s="492"/>
      <c r="K46" s="492"/>
      <c r="L46" s="492"/>
      <c r="M46" s="492"/>
    </row>
    <row r="48" spans="9:13" x14ac:dyDescent="0.35">
      <c r="I48" s="310" t="s">
        <v>259</v>
      </c>
      <c r="J48" s="310"/>
      <c r="K48" s="183" t="s">
        <v>260</v>
      </c>
    </row>
    <row r="49" spans="9:11" x14ac:dyDescent="0.35">
      <c r="I49" s="63" t="s">
        <v>261</v>
      </c>
      <c r="J49" s="189">
        <f>'Step 1 - Milk Income'!S13</f>
        <v>0</v>
      </c>
      <c r="K49" s="188" t="e">
        <f>SUM(K50:K61)</f>
        <v>#DIV/0!</v>
      </c>
    </row>
    <row r="50" spans="9:11" x14ac:dyDescent="0.35">
      <c r="I50" s="63" t="s">
        <v>44</v>
      </c>
      <c r="J50" s="189">
        <f>'Step 1 - Milk Income'!B13</f>
        <v>0</v>
      </c>
      <c r="K50" s="190" t="e">
        <f t="shared" ref="K50:K61" si="2">J50/$J$49</f>
        <v>#DIV/0!</v>
      </c>
    </row>
    <row r="51" spans="9:11" x14ac:dyDescent="0.35">
      <c r="I51" s="63" t="s">
        <v>45</v>
      </c>
      <c r="J51" s="189">
        <f>'Step 1 - Milk Income'!C$13</f>
        <v>0</v>
      </c>
      <c r="K51" s="190" t="e">
        <f t="shared" si="2"/>
        <v>#DIV/0!</v>
      </c>
    </row>
    <row r="52" spans="9:11" x14ac:dyDescent="0.35">
      <c r="I52" s="63" t="s">
        <v>46</v>
      </c>
      <c r="J52" s="189">
        <f>'Step 1 - Milk Income'!D$13</f>
        <v>0</v>
      </c>
      <c r="K52" s="190" t="e">
        <f t="shared" si="2"/>
        <v>#DIV/0!</v>
      </c>
    </row>
    <row r="53" spans="9:11" x14ac:dyDescent="0.35">
      <c r="I53" s="63" t="s">
        <v>47</v>
      </c>
      <c r="J53" s="189">
        <f>'Step 1 - Milk Income'!E$13</f>
        <v>0</v>
      </c>
      <c r="K53" s="190" t="e">
        <f t="shared" si="2"/>
        <v>#DIV/0!</v>
      </c>
    </row>
    <row r="54" spans="9:11" x14ac:dyDescent="0.35">
      <c r="I54" s="63" t="s">
        <v>48</v>
      </c>
      <c r="J54" s="189">
        <f>'Step 1 - Milk Income'!F$13</f>
        <v>0</v>
      </c>
      <c r="K54" s="190" t="e">
        <f t="shared" si="2"/>
        <v>#DIV/0!</v>
      </c>
    </row>
    <row r="55" spans="9:11" x14ac:dyDescent="0.35">
      <c r="I55" s="63" t="s">
        <v>49</v>
      </c>
      <c r="J55" s="189">
        <f>'Step 1 - Milk Income'!G$13</f>
        <v>0</v>
      </c>
      <c r="K55" s="190" t="e">
        <f t="shared" si="2"/>
        <v>#DIV/0!</v>
      </c>
    </row>
    <row r="56" spans="9:11" x14ac:dyDescent="0.35">
      <c r="I56" s="63" t="s">
        <v>50</v>
      </c>
      <c r="J56" s="189">
        <f>'Step 1 - Milk Income'!H$13</f>
        <v>0</v>
      </c>
      <c r="K56" s="190" t="e">
        <f t="shared" si="2"/>
        <v>#DIV/0!</v>
      </c>
    </row>
    <row r="57" spans="9:11" x14ac:dyDescent="0.35">
      <c r="I57" s="63" t="s">
        <v>51</v>
      </c>
      <c r="J57" s="189">
        <f>'Step 1 - Milk Income'!I$13</f>
        <v>0</v>
      </c>
      <c r="K57" s="190" t="e">
        <f t="shared" si="2"/>
        <v>#DIV/0!</v>
      </c>
    </row>
    <row r="58" spans="9:11" x14ac:dyDescent="0.35">
      <c r="I58" s="63" t="s">
        <v>52</v>
      </c>
      <c r="J58" s="189">
        <f>'Step 1 - Milk Income'!J$13</f>
        <v>0</v>
      </c>
      <c r="K58" s="190" t="e">
        <f t="shared" si="2"/>
        <v>#DIV/0!</v>
      </c>
    </row>
    <row r="59" spans="9:11" x14ac:dyDescent="0.35">
      <c r="I59" s="63" t="s">
        <v>53</v>
      </c>
      <c r="J59" s="189">
        <f>'Step 1 - Milk Income'!K$13</f>
        <v>0</v>
      </c>
      <c r="K59" s="190" t="e">
        <f t="shared" si="2"/>
        <v>#DIV/0!</v>
      </c>
    </row>
    <row r="60" spans="9:11" x14ac:dyDescent="0.35">
      <c r="I60" s="63" t="s">
        <v>54</v>
      </c>
      <c r="J60" s="189">
        <f>'Step 1 - Milk Income'!L$13</f>
        <v>0</v>
      </c>
      <c r="K60" s="190" t="e">
        <f t="shared" si="2"/>
        <v>#DIV/0!</v>
      </c>
    </row>
    <row r="61" spans="9:11" x14ac:dyDescent="0.35">
      <c r="I61" s="63" t="s">
        <v>55</v>
      </c>
      <c r="J61" s="189">
        <f>'Step 1 - Milk Income'!M$13</f>
        <v>0</v>
      </c>
      <c r="K61" s="190" t="e">
        <f t="shared" si="2"/>
        <v>#DIV/0!</v>
      </c>
    </row>
  </sheetData>
  <sheetProtection password="DBAD" sheet="1"/>
  <mergeCells count="7">
    <mergeCell ref="I7:J7"/>
    <mergeCell ref="I2:M2"/>
    <mergeCell ref="I3:M5"/>
    <mergeCell ref="I46:M46"/>
    <mergeCell ref="I48:J48"/>
    <mergeCell ref="I24:M24"/>
    <mergeCell ref="I26:J26"/>
  </mergeCells>
  <conditionalFormatting sqref="I2:I3 I7:I20">
    <cfRule type="cellIs" dxfId="15" priority="17" stopIfTrue="1" operator="greaterThan">
      <formula>0</formula>
    </cfRule>
    <cfRule type="cellIs" dxfId="14" priority="18" stopIfTrue="1" operator="equal">
      <formula>0</formula>
    </cfRule>
  </conditionalFormatting>
  <conditionalFormatting sqref="I24">
    <cfRule type="cellIs" dxfId="13" priority="5" stopIfTrue="1" operator="greaterThan">
      <formula>0</formula>
    </cfRule>
    <cfRule type="cellIs" dxfId="12" priority="6" stopIfTrue="1" operator="equal">
      <formula>0</formula>
    </cfRule>
  </conditionalFormatting>
  <conditionalFormatting sqref="I26:I39">
    <cfRule type="cellIs" dxfId="11" priority="3" stopIfTrue="1" operator="greaterThan">
      <formula>0</formula>
    </cfRule>
    <cfRule type="cellIs" dxfId="10" priority="4" stopIfTrue="1" operator="equal">
      <formula>0</formula>
    </cfRule>
  </conditionalFormatting>
  <conditionalFormatting sqref="I46">
    <cfRule type="cellIs" dxfId="9" priority="11" stopIfTrue="1" operator="greaterThan">
      <formula>0</formula>
    </cfRule>
    <cfRule type="cellIs" dxfId="8" priority="12" stopIfTrue="1" operator="equal">
      <formula>0</formula>
    </cfRule>
  </conditionalFormatting>
  <conditionalFormatting sqref="I48:I61">
    <cfRule type="cellIs" dxfId="7" priority="9" stopIfTrue="1" operator="greaterThan">
      <formula>0</formula>
    </cfRule>
    <cfRule type="cellIs" dxfId="6" priority="10" stopIfTrue="1" operator="equal">
      <formula>0</formula>
    </cfRule>
  </conditionalFormatting>
  <conditionalFormatting sqref="K7">
    <cfRule type="cellIs" dxfId="5" priority="13" stopIfTrue="1" operator="greaterThan">
      <formula>0</formula>
    </cfRule>
    <cfRule type="cellIs" dxfId="4" priority="14" stopIfTrue="1" operator="equal">
      <formula>0</formula>
    </cfRule>
  </conditionalFormatting>
  <conditionalFormatting sqref="K26">
    <cfRule type="cellIs" dxfId="3" priority="1" stopIfTrue="1" operator="greaterThan">
      <formula>0</formula>
    </cfRule>
    <cfRule type="cellIs" dxfId="2" priority="2" stopIfTrue="1" operator="equal">
      <formula>0</formula>
    </cfRule>
  </conditionalFormatting>
  <conditionalFormatting sqref="K48">
    <cfRule type="cellIs" dxfId="1" priority="7" stopIfTrue="1" operator="greaterThan">
      <formula>0</formula>
    </cfRule>
    <cfRule type="cellIs" dxfId="0" priority="8" stopIfTrue="1" operator="equal">
      <formula>0</formula>
    </cfRule>
  </conditionalFormatting>
  <pageMargins left="0.7" right="0.7" top="0.75" bottom="0.75" header="0.3" footer="0.3"/>
  <pageSetup paperSize="9" scale="75" orientation="landscape" r:id="rId1"/>
  <ignoredErrors>
    <ignoredError sqref="K8"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Step 1 - Milk Income</vt:lpstr>
      <vt:lpstr>Step 2 - Annual Cash Budget</vt:lpstr>
      <vt:lpstr>Step 3 - Sensitivity Table</vt:lpstr>
      <vt:lpstr>Step 4 - Forecast Budget</vt:lpstr>
      <vt:lpstr>Step 5 - Monthly Actuals</vt:lpstr>
      <vt:lpstr>Appendix A - Detail Exp Sheet</vt:lpstr>
      <vt:lpstr>Appendix B - Graphs Worksheet</vt:lpstr>
      <vt:lpstr>Milk supply curve</vt:lpstr>
      <vt:lpstr>Helpful Tips</vt:lpstr>
      <vt:lpstr>Season_payments</vt:lpstr>
      <vt:lpstr>'Appendix A - Detail Exp Sheet'!Print_Area</vt:lpstr>
      <vt:lpstr>'Appendix B - Graphs Worksheet'!Print_Area</vt:lpstr>
      <vt:lpstr>'Helpful Tips'!Print_Area</vt:lpstr>
      <vt:lpstr>Instructions!Print_Area</vt:lpstr>
      <vt:lpstr>'Milk supply curve'!Print_Area</vt:lpstr>
      <vt:lpstr>'Step 1 - Milk Income'!Print_Area</vt:lpstr>
      <vt:lpstr>'Step 2 - Annual Cash Budget'!Print_Area</vt:lpstr>
      <vt:lpstr>'Step 3 - Sensitivity Table'!Print_Area</vt:lpstr>
      <vt:lpstr>'Step 4 - Forecast Budget'!Print_Area</vt:lpstr>
      <vt:lpstr>'Step 5 - Monthly Actuals'!Print_Area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Bird</dc:creator>
  <cp:keywords/>
  <dc:description/>
  <cp:lastModifiedBy>Sarah Brown</cp:lastModifiedBy>
  <cp:revision/>
  <dcterms:created xsi:type="dcterms:W3CDTF">2013-10-13T23:23:31Z</dcterms:created>
  <dcterms:modified xsi:type="dcterms:W3CDTF">2026-02-23T02:03:43Z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937223-288d-4580-a385-a0b24d8627e2_Enabled">
    <vt:lpwstr>true</vt:lpwstr>
  </property>
  <property fmtid="{D5CDD505-2E9C-101B-9397-08002B2CF9AE}" pid="3" name="MSIP_Label_07937223-288d-4580-a385-a0b24d8627e2_SetDate">
    <vt:lpwstr>2025-08-27T21:20:04Z</vt:lpwstr>
  </property>
  <property fmtid="{D5CDD505-2E9C-101B-9397-08002B2CF9AE}" pid="4" name="MSIP_Label_07937223-288d-4580-a385-a0b24d8627e2_Method">
    <vt:lpwstr>Standard</vt:lpwstr>
  </property>
  <property fmtid="{D5CDD505-2E9C-101B-9397-08002B2CF9AE}" pid="5" name="MSIP_Label_07937223-288d-4580-a385-a0b24d8627e2_Name">
    <vt:lpwstr>DNZ_Controlled_IntExt</vt:lpwstr>
  </property>
  <property fmtid="{D5CDD505-2E9C-101B-9397-08002B2CF9AE}" pid="6" name="MSIP_Label_07937223-288d-4580-a385-a0b24d8627e2_SiteId">
    <vt:lpwstr>dfcdd0cd-53e0-4620-995a-29ff727cdcce</vt:lpwstr>
  </property>
  <property fmtid="{D5CDD505-2E9C-101B-9397-08002B2CF9AE}" pid="7" name="MSIP_Label_07937223-288d-4580-a385-a0b24d8627e2_ActionId">
    <vt:lpwstr>49b95142-7e25-4d9b-9e0c-d2a6680eee8f</vt:lpwstr>
  </property>
  <property fmtid="{D5CDD505-2E9C-101B-9397-08002B2CF9AE}" pid="8" name="MSIP_Label_07937223-288d-4580-a385-a0b24d8627e2_ContentBits">
    <vt:lpwstr>0</vt:lpwstr>
  </property>
  <property fmtid="{D5CDD505-2E9C-101B-9397-08002B2CF9AE}" pid="9" name="MSIP_Label_07937223-288d-4580-a385-a0b24d8627e2_Tag">
    <vt:lpwstr>10, 3, 0, 1</vt:lpwstr>
  </property>
</Properties>
</file>